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ontract terms" sheetId="2" state="visible" r:id="rId4"/>
    <sheet name="Royalty report" sheetId="3" state="visible" r:id="rId5"/>
    <sheet name="Summa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<sst xmlns="http://schemas.openxmlformats.org/spreadsheetml/2006/main" count="147" uniqueCount="111">
  <si>
    <t xml:space="preserve">FLOWHAVEN FREE RESOURCE</t>
  </si>
  <si>
    <t xml:space="preserve">Royalty Report Template with Built-in Validation</t>
  </si>
  <si>
    <t xml:space="preserve">What this is</t>
  </si>
  <si>
    <t xml:space="preserve">A ready to use royalty report for licensees, with checks that flag common errors before the report reaches the licensor's books.</t>
  </si>
  <si>
    <t xml:space="preserve">How to use it</t>
  </si>
  <si>
    <t xml:space="preserve">1. Licensor: fill in the Contract terms tab once per agreement (rates per category, territory and channel, deduction cap, MG and advance).</t>
  </si>
  <si>
    <t xml:space="preserve">2. Send the file to the licensee. They fill in the Royalty report tab each period, one row per SKU.</t>
  </si>
  <si>
    <t xml:space="preserve">3. The Checks column flags rows that need attention: unlicensed category, territory or channel, wrong rate, royalty mismatch, missing data.</t>
  </si>
  <si>
    <t xml:space="preserve">4. The Summary tab shows royalties due this period, deductions against the cap, MG progress, shortfall to date and advance recoupment.</t>
  </si>
  <si>
    <t xml:space="preserve">Color legend</t>
  </si>
  <si>
    <t xml:space="preserve">Blue text on light orange = input cells you fill in.   Black text on light lilac = calculated, do not overwrite.</t>
  </si>
  <si>
    <t xml:space="preserve">Example data</t>
  </si>
  <si>
    <t xml:space="preserve">The file contains fictional example data so you can see the checks working. Clear the blue input cells to start fresh.</t>
  </si>
  <si>
    <t xml:space="preserve">Good to know</t>
  </si>
  <si>
    <t xml:space="preserve">This template supports one agreement and one currency per file. Royalty base, tiers and cross collateralization vary by contract, so always check the result against your agreement.</t>
  </si>
  <si>
    <t xml:space="preserve">Managing many licensees? Flowhaven Royalty Management collects partner reports through a self service portal with automated reminders and validates them against agreement terms at submission.</t>
  </si>
  <si>
    <t xml:space="preserve">Book a demo: https://www.flowhaven.com/book-a-demo/?utm_source=download&amp;utm_medium=xlsx&amp;utm_campaign=royalty-template</t>
  </si>
  <si>
    <t xml:space="preserve">LICENSOR FILLS IN ONCE PER AGREEMENT</t>
  </si>
  <si>
    <t xml:space="preserve">Contract terms</t>
  </si>
  <si>
    <t xml:space="preserve">Licensor</t>
  </si>
  <si>
    <t xml:space="preserve">Example Licensor Ltd</t>
  </si>
  <si>
    <t xml:space="preserve">Licensee</t>
  </si>
  <si>
    <t xml:space="preserve">Example Toys Co</t>
  </si>
  <si>
    <t xml:space="preserve">Agreement ID</t>
  </si>
  <si>
    <t xml:space="preserve">AGR-2026-014</t>
  </si>
  <si>
    <t xml:space="preserve">Licensed property</t>
  </si>
  <si>
    <t xml:space="preserve">Example Property</t>
  </si>
  <si>
    <t xml:space="preserve">Reporting currency</t>
  </si>
  <si>
    <t xml:space="preserve">USD</t>
  </si>
  <si>
    <t xml:space="preserve">Royalty base</t>
  </si>
  <si>
    <t xml:space="preserve">Net wholesale sales</t>
  </si>
  <si>
    <t xml:space="preserve">Deduction cap (% of gross sales)</t>
  </si>
  <si>
    <t xml:space="preserve">Contract year MG</t>
  </si>
  <si>
    <t xml:space="preserve">Advance paid (recoupable)</t>
  </si>
  <si>
    <t xml:space="preserve">Royalties reported earlier this contract year</t>
  </si>
  <si>
    <t xml:space="preserve">Royalty rates</t>
  </si>
  <si>
    <t xml:space="preserve">Category</t>
  </si>
  <si>
    <t xml:space="preserve">Territory</t>
  </si>
  <si>
    <t xml:space="preserve">Channel</t>
  </si>
  <si>
    <t xml:space="preserve">Royalty rate</t>
  </si>
  <si>
    <t xml:space="preserve">Lookup key (auto)</t>
  </si>
  <si>
    <t xml:space="preserve">Plush toys</t>
  </si>
  <si>
    <t xml:space="preserve">United States</t>
  </si>
  <si>
    <t xml:space="preserve">Retail</t>
  </si>
  <si>
    <t xml:space="preserve">Ecommerce</t>
  </si>
  <si>
    <t xml:space="preserve">Board games</t>
  </si>
  <si>
    <t xml:space="preserve">Canada</t>
  </si>
  <si>
    <t xml:space="preserve">Apparel</t>
  </si>
  <si>
    <t xml:space="preserve">Direct to consumer</t>
  </si>
  <si>
    <t xml:space="preserve">Add rows inside the table only (rows 19 to 33) so the report lookups keep working.</t>
  </si>
  <si>
    <t xml:space="preserve">LICENSEE FILLS IN EACH PERIOD</t>
  </si>
  <si>
    <t xml:space="preserve">Royalty report</t>
  </si>
  <si>
    <t xml:space="preserve">Reporting period</t>
  </si>
  <si>
    <t xml:space="preserve">Q3 2026</t>
  </si>
  <si>
    <t xml:space="preserve">Period start</t>
  </si>
  <si>
    <t xml:space="preserve">2026-07-01</t>
  </si>
  <si>
    <t xml:space="preserve">Period end</t>
  </si>
  <si>
    <t xml:space="preserve">2026-09-30</t>
  </si>
  <si>
    <t xml:space="preserve">Submitted by</t>
  </si>
  <si>
    <t xml:space="preserve">Jordan Example</t>
  </si>
  <si>
    <t xml:space="preserve">Submission date</t>
  </si>
  <si>
    <t xml:space="preserve">2026-10-15</t>
  </si>
  <si>
    <t xml:space="preserve">SKU</t>
  </si>
  <si>
    <t xml:space="preserve">Product description</t>
  </si>
  <si>
    <t xml:space="preserve">Units sold</t>
  </si>
  <si>
    <t xml:space="preserve">Gross sales</t>
  </si>
  <si>
    <t xml:space="preserve">Deductions</t>
  </si>
  <si>
    <t xml:space="preserve">Net sales</t>
  </si>
  <si>
    <t xml:space="preserve">Reported rate</t>
  </si>
  <si>
    <t xml:space="preserve">Reported royalty</t>
  </si>
  <si>
    <t xml:space="preserve">Contract rate</t>
  </si>
  <si>
    <t xml:space="preserve">Royalty due</t>
  </si>
  <si>
    <t xml:space="preserve">Variance</t>
  </si>
  <si>
    <t xml:space="preserve">Checks</t>
  </si>
  <si>
    <t xml:space="preserve">PL-001</t>
  </si>
  <si>
    <t xml:space="preserve">Plush bear 30 cm</t>
  </si>
  <si>
    <t xml:space="preserve">PL-002</t>
  </si>
  <si>
    <t xml:space="preserve">Plush bear 15 cm</t>
  </si>
  <si>
    <t xml:space="preserve">BG-010</t>
  </si>
  <si>
    <t xml:space="preserve">Family board game</t>
  </si>
  <si>
    <t xml:space="preserve">AP-021</t>
  </si>
  <si>
    <t xml:space="preserve">Hoodie adult</t>
  </si>
  <si>
    <t xml:space="preserve">AP-022</t>
  </si>
  <si>
    <t xml:space="preserve">T shirt kids</t>
  </si>
  <si>
    <t xml:space="preserve">Mexico</t>
  </si>
  <si>
    <t xml:space="preserve">BG-011</t>
  </si>
  <si>
    <t xml:space="preserve">Card game</t>
  </si>
  <si>
    <t xml:space="preserve">Totals</t>
  </si>
  <si>
    <t xml:space="preserve">CALCULATED AUTOMATICALLY</t>
  </si>
  <si>
    <t xml:space="preserve">Period summary</t>
  </si>
  <si>
    <t xml:space="preserve">Item</t>
  </si>
  <si>
    <t xml:space="preserve">Value</t>
  </si>
  <si>
    <t xml:space="preserve">Note</t>
  </si>
  <si>
    <t xml:space="preserve">Deductions as % of gross sales</t>
  </si>
  <si>
    <t xml:space="preserve">Deduction cap</t>
  </si>
  <si>
    <t xml:space="preserve">Royalty due this period (calculated)</t>
  </si>
  <si>
    <t xml:space="preserve">Uses contract rates, excludes rows not in contract</t>
  </si>
  <si>
    <t xml:space="preserve">Royalty reported by licensee</t>
  </si>
  <si>
    <t xml:space="preserve">Difference (reported minus calculated)</t>
  </si>
  <si>
    <t xml:space="preserve">Negative means under reported</t>
  </si>
  <si>
    <t xml:space="preserve">Rows with check flags</t>
  </si>
  <si>
    <t xml:space="preserve">Resolve before accepting the report</t>
  </si>
  <si>
    <t xml:space="preserve">Royalties earned contract year to date</t>
  </si>
  <si>
    <t xml:space="preserve">Earlier periods plus this period</t>
  </si>
  <si>
    <t xml:space="preserve">MG progress</t>
  </si>
  <si>
    <t xml:space="preserve">MG shortfall to date</t>
  </si>
  <si>
    <t xml:space="preserve">Amount still needed to reach the MG</t>
  </si>
  <si>
    <t xml:space="preserve">Advance paid</t>
  </si>
  <si>
    <t xml:space="preserve">Advance remaining to recoup</t>
  </si>
  <si>
    <t xml:space="preserve">Royalty payable this period after advance</t>
  </si>
  <si>
    <t xml:space="preserve">Cash due after the advance is fully recouped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</si>
</sst>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;\(0.0%\);\-"/>
    <numFmt numFmtId="166" formatCode="#,##0.00;\(#,##0.00\);\-"/>
    <numFmt numFmtId="167" formatCode="#,##0"/>
    <numFmt numFmtId="168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7700C8"/>
      <name val="Arial"/>
      <family val="0"/>
      <charset val="1"/>
    </font>
    <font>
      <b val="true"/>
      <sz val="18"/>
      <color rgb="FF330056"/>
      <name val="Georgia"/>
      <family val="0"/>
      <charset val="1"/>
    </font>
    <font>
      <b val="true"/>
      <sz val="10"/>
      <color rgb="FF330056"/>
      <name val="Arial"/>
      <family val="0"/>
      <charset val="1"/>
    </font>
    <font>
      <sz val="10"/>
      <color rgb="FF1D0A2E"/>
      <name val="Arial"/>
      <family val="0"/>
      <charset val="1"/>
    </font>
    <font>
      <b val="true"/>
      <sz val="10"/>
      <color rgb="FF7700C8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BF0D6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6B5A7A"/>
      <name val="Arial"/>
      <family val="0"/>
      <charset val="1"/>
    </font>
    <font>
      <b val="true"/>
      <sz val="11"/>
      <name val="Arial"/>
      <family val="0"/>
      <charset val="1"/>
    </font>
    <font>
      <sz val="9"/>
      <color rgb="FF6B5A7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BF0D6"/>
        <bgColor rgb="FFFFF6E0"/>
      </patternFill>
    </fill>
    <fill>
      <patternFill patternType="solid">
        <fgColor rgb="FFFFF6E0"/>
        <bgColor rgb="FFFBF0D6"/>
      </patternFill>
    </fill>
    <fill>
      <patternFill patternType="solid">
        <fgColor rgb="FF330056"/>
        <bgColor rgb="FF1D0A2E"/>
      </patternFill>
    </fill>
    <fill>
      <patternFill patternType="solid">
        <fgColor rgb="FFF3EEF7"/>
        <bgColor rgb="FFFFF6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6D8B8"/>
      </left>
      <right style="thin">
        <color rgb="FFE6D8B8"/>
      </right>
      <top style="thin">
        <color rgb="FFE6D8B8"/>
      </top>
      <bottom style="thin">
        <color rgb="FFE6D8B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9A1B0F"/>
      </font>
      <fill>
        <patternFill>
          <bgColor rgb="FFFFE0DC"/>
        </patternFill>
      </fill>
    </dxf>
  </dxfs>
  <colors>
    <indexedColors>
      <rgbColor rgb="FF000000"/>
      <rgbColor rgb="FFF3EEF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D0A2E"/>
      <rgbColor rgb="FF808000"/>
      <rgbColor rgb="FF7700C8"/>
      <rgbColor rgb="FF008080"/>
      <rgbColor rgb="FFC0C0C0"/>
      <rgbColor rgb="FF808080"/>
      <rgbColor rgb="FF9999FF"/>
      <rgbColor rgb="FF993366"/>
      <rgbColor rgb="FFFFF6E0"/>
      <rgbColor rgb="FFCCFFFF"/>
      <rgbColor rgb="FF330056"/>
      <rgbColor rgb="FFFF8080"/>
      <rgbColor rgb="FF0066CC"/>
      <rgbColor rgb="FFFFE0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F0D6"/>
      <rgbColor rgb="FF99CCFF"/>
      <rgbColor rgb="FFFF99CC"/>
      <rgbColor rgb="FFCC99FF"/>
      <rgbColor rgb="FFE6D8B8"/>
      <rgbColor rgb="FF3366FF"/>
      <rgbColor rgb="FF3FD9BD"/>
      <rgbColor rgb="FF99CC00"/>
      <rgbColor rgb="FFFFCC00"/>
      <rgbColor rgb="FFFF9E01"/>
      <rgbColor rgb="FFFF6600"/>
      <rgbColor rgb="FF6B5A7A"/>
      <rgbColor rgb="FF969696"/>
      <rgbColor rgb="FF003366"/>
      <rgbColor rgb="FF339966"/>
      <rgbColor rgb="FF003300"/>
      <rgbColor rgb="FF333300"/>
      <rgbColor rgb="FF9A1B0F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E01"/>
    <pageSetUpPr fitToPage="false"/>
  </sheetPr>
  <dimension ref="B2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5" hidden="false" customHeight="false" outlineLevel="0" collapsed="false">
      <c r="B2" s="1" t="s">
        <v>0</v>
      </c>
    </row>
    <row r="3" customFormat="false" ht="22.0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/>
    </row>
    <row r="8" customFormat="false" ht="15" hidden="false" customHeight="false" outlineLevel="0" collapsed="false">
      <c r="B8" s="3" t="s">
        <v>4</v>
      </c>
    </row>
    <row r="9" customFormat="false" ht="23.85" hidden="false" customHeight="false" outlineLevel="0" collapsed="false">
      <c r="B9" s="4" t="s">
        <v>5</v>
      </c>
    </row>
    <row r="10" customFormat="false" ht="15" hidden="false" customHeight="false" outlineLevel="0" collapsed="false">
      <c r="B10" s="4" t="s">
        <v>6</v>
      </c>
    </row>
    <row r="11" customFormat="false" ht="23.85" hidden="false" customHeight="false" outlineLevel="0" collapsed="false">
      <c r="B11" s="4" t="s">
        <v>7</v>
      </c>
    </row>
    <row r="12" customFormat="false" ht="23.8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4"/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4" t="s">
        <v>10</v>
      </c>
    </row>
    <row r="16" customFormat="false" ht="15" hidden="false" customHeight="false" outlineLevel="0" collapsed="false">
      <c r="B16" s="4"/>
    </row>
    <row r="17" customFormat="false" ht="15" hidden="false" customHeight="false" outlineLevel="0" collapsed="false">
      <c r="B17" s="3" t="s">
        <v>11</v>
      </c>
    </row>
    <row r="18" customFormat="false" ht="15" hidden="false" customHeight="false" outlineLevel="0" collapsed="false">
      <c r="B18" s="4" t="s">
        <v>12</v>
      </c>
    </row>
    <row r="19" customFormat="false" ht="15" hidden="false" customHeight="false" outlineLevel="0" collapsed="false">
      <c r="B19" s="4"/>
    </row>
    <row r="20" customFormat="false" ht="15" hidden="false" customHeight="false" outlineLevel="0" collapsed="false">
      <c r="B20" s="3" t="s">
        <v>13</v>
      </c>
    </row>
    <row r="21" customFormat="false" ht="23.85" hidden="false" customHeight="false" outlineLevel="0" collapsed="false">
      <c r="B21" s="4" t="s">
        <v>14</v>
      </c>
    </row>
    <row r="22" customFormat="false" ht="23.85" hidden="false" customHeight="false" outlineLevel="0" collapsed="false">
      <c r="B22" s="4" t="s">
        <v>15</v>
      </c>
    </row>
    <row r="23" customFormat="false" ht="15" hidden="false" customHeight="false" outlineLevel="0" collapsed="false">
      <c r="B23" s="4" t="s">
        <v>16</v>
      </c>
    </row>
    <row r="24" customFormat="false" ht="15" hidden="false" customHeight="false" outlineLevel="0" collapsed="false">
      <c r="B24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0056"/>
    <pageSetUpPr fitToPage="false"/>
  </sheetPr>
  <dimension ref="B2:F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26"/>
    <col collapsed="false" customWidth="true" hidden="false" outlineLevel="0" max="4" min="4" style="0" width="22"/>
    <col collapsed="false" customWidth="true" hidden="false" outlineLevel="0" max="5" min="5" style="0" width="14"/>
    <col collapsed="false" customWidth="true" hidden="false" outlineLevel="0" max="6" min="6" style="0" width="44"/>
  </cols>
  <sheetData>
    <row r="2" customFormat="false" ht="15" hidden="false" customHeight="false" outlineLevel="0" collapsed="false">
      <c r="B2" s="1" t="s">
        <v>17</v>
      </c>
    </row>
    <row r="3" customFormat="false" ht="22.05" hidden="false" customHeight="false" outlineLevel="0" collapsed="false">
      <c r="B3" s="2" t="s">
        <v>18</v>
      </c>
    </row>
    <row r="5" customFormat="false" ht="15" hidden="false" customHeight="false" outlineLevel="0" collapsed="false">
      <c r="B5" s="6" t="s">
        <v>19</v>
      </c>
      <c r="C5" s="7" t="s">
        <v>20</v>
      </c>
    </row>
    <row r="6" customFormat="false" ht="15" hidden="false" customHeight="false" outlineLevel="0" collapsed="false">
      <c r="B6" s="6" t="s">
        <v>21</v>
      </c>
      <c r="C6" s="7" t="s">
        <v>22</v>
      </c>
    </row>
    <row r="7" customFormat="false" ht="15" hidden="false" customHeight="false" outlineLevel="0" collapsed="false">
      <c r="B7" s="6" t="s">
        <v>23</v>
      </c>
      <c r="C7" s="7" t="s">
        <v>24</v>
      </c>
    </row>
    <row r="8" customFormat="false" ht="15" hidden="false" customHeight="false" outlineLevel="0" collapsed="false">
      <c r="B8" s="6" t="s">
        <v>25</v>
      </c>
      <c r="C8" s="7" t="s">
        <v>26</v>
      </c>
    </row>
    <row r="9" customFormat="false" ht="15" hidden="false" customHeight="false" outlineLevel="0" collapsed="false">
      <c r="B9" s="6" t="s">
        <v>27</v>
      </c>
      <c r="C9" s="7" t="s">
        <v>28</v>
      </c>
    </row>
    <row r="10" customFormat="false" ht="15" hidden="false" customHeight="false" outlineLevel="0" collapsed="false">
      <c r="B10" s="6" t="s">
        <v>29</v>
      </c>
      <c r="C10" s="7" t="s">
        <v>30</v>
      </c>
    </row>
    <row r="11" customFormat="false" ht="15" hidden="false" customHeight="false" outlineLevel="0" collapsed="false">
      <c r="B11" s="6" t="s">
        <v>31</v>
      </c>
      <c r="C11" s="8" t="n">
        <v>0.1</v>
      </c>
    </row>
    <row r="12" customFormat="false" ht="15" hidden="false" customHeight="false" outlineLevel="0" collapsed="false">
      <c r="B12" s="6" t="s">
        <v>32</v>
      </c>
      <c r="C12" s="9" t="n">
        <v>50000</v>
      </c>
    </row>
    <row r="13" customFormat="false" ht="15" hidden="false" customHeight="false" outlineLevel="0" collapsed="false">
      <c r="B13" s="6" t="s">
        <v>33</v>
      </c>
      <c r="C13" s="9" t="n">
        <v>15000</v>
      </c>
    </row>
    <row r="14" customFormat="false" ht="15" hidden="false" customHeight="false" outlineLevel="0" collapsed="false">
      <c r="B14" s="6" t="s">
        <v>34</v>
      </c>
      <c r="C14" s="9" t="n">
        <v>18500</v>
      </c>
    </row>
    <row r="17" customFormat="false" ht="15" hidden="false" customHeight="false" outlineLevel="0" collapsed="false">
      <c r="B17" s="10" t="s">
        <v>35</v>
      </c>
    </row>
    <row r="18" customFormat="false" ht="30" hidden="false" customHeight="true" outlineLevel="0" collapsed="false">
      <c r="B18" s="11" t="s">
        <v>36</v>
      </c>
      <c r="C18" s="11" t="s">
        <v>37</v>
      </c>
      <c r="D18" s="11" t="s">
        <v>38</v>
      </c>
      <c r="E18" s="11" t="s">
        <v>39</v>
      </c>
      <c r="F18" s="11" t="s">
        <v>40</v>
      </c>
    </row>
    <row r="19" customFormat="false" ht="15" hidden="false" customHeight="false" outlineLevel="0" collapsed="false">
      <c r="B19" s="7" t="s">
        <v>41</v>
      </c>
      <c r="C19" s="7" t="s">
        <v>42</v>
      </c>
      <c r="D19" s="7" t="s">
        <v>43</v>
      </c>
      <c r="E19" s="8" t="n">
        <v>0.12</v>
      </c>
      <c r="F19" s="12" t="str">
        <f aca="false">IF(B19="","",B19&amp;"|"&amp;C19&amp;"|"&amp;D19)</f>
        <v>Plush toys|United States|Retail</v>
      </c>
    </row>
    <row r="20" customFormat="false" ht="15" hidden="false" customHeight="false" outlineLevel="0" collapsed="false">
      <c r="B20" s="7" t="s">
        <v>41</v>
      </c>
      <c r="C20" s="7" t="s">
        <v>42</v>
      </c>
      <c r="D20" s="7" t="s">
        <v>44</v>
      </c>
      <c r="E20" s="8" t="n">
        <v>0.12</v>
      </c>
      <c r="F20" s="12" t="str">
        <f aca="false">IF(B20="","",B20&amp;"|"&amp;C20&amp;"|"&amp;D20)</f>
        <v>Plush toys|United States|Ecommerce</v>
      </c>
    </row>
    <row r="21" customFormat="false" ht="15" hidden="false" customHeight="false" outlineLevel="0" collapsed="false">
      <c r="B21" s="7" t="s">
        <v>45</v>
      </c>
      <c r="C21" s="7" t="s">
        <v>42</v>
      </c>
      <c r="D21" s="7" t="s">
        <v>43</v>
      </c>
      <c r="E21" s="8" t="n">
        <v>0.1</v>
      </c>
      <c r="F21" s="12" t="str">
        <f aca="false">IF(B21="","",B21&amp;"|"&amp;C21&amp;"|"&amp;D21)</f>
        <v>Board games|United States|Retail</v>
      </c>
    </row>
    <row r="22" customFormat="false" ht="15" hidden="false" customHeight="false" outlineLevel="0" collapsed="false">
      <c r="B22" s="7" t="s">
        <v>45</v>
      </c>
      <c r="C22" s="7" t="s">
        <v>46</v>
      </c>
      <c r="D22" s="7" t="s">
        <v>43</v>
      </c>
      <c r="E22" s="8" t="n">
        <v>0.1</v>
      </c>
      <c r="F22" s="12" t="str">
        <f aca="false">IF(B22="","",B22&amp;"|"&amp;C22&amp;"|"&amp;D22)</f>
        <v>Board games|Canada|Retail</v>
      </c>
    </row>
    <row r="23" customFormat="false" ht="15" hidden="false" customHeight="false" outlineLevel="0" collapsed="false">
      <c r="B23" s="7" t="s">
        <v>47</v>
      </c>
      <c r="C23" s="7" t="s">
        <v>42</v>
      </c>
      <c r="D23" s="7" t="s">
        <v>43</v>
      </c>
      <c r="E23" s="8" t="n">
        <v>0.11</v>
      </c>
      <c r="F23" s="12" t="str">
        <f aca="false">IF(B23="","",B23&amp;"|"&amp;C23&amp;"|"&amp;D23)</f>
        <v>Apparel|United States|Retail</v>
      </c>
    </row>
    <row r="24" customFormat="false" ht="15" hidden="false" customHeight="false" outlineLevel="0" collapsed="false">
      <c r="B24" s="7" t="s">
        <v>47</v>
      </c>
      <c r="C24" s="7" t="s">
        <v>42</v>
      </c>
      <c r="D24" s="7" t="s">
        <v>48</v>
      </c>
      <c r="E24" s="8" t="n">
        <v>0.13</v>
      </c>
      <c r="F24" s="12" t="str">
        <f aca="false">IF(B24="","",B24&amp;"|"&amp;C24&amp;"|"&amp;D24)</f>
        <v>Apparel|United States|Direct to consumer</v>
      </c>
    </row>
    <row r="25" customFormat="false" ht="15" hidden="false" customHeight="false" outlineLevel="0" collapsed="false">
      <c r="B25" s="7"/>
      <c r="C25" s="7"/>
      <c r="D25" s="7"/>
      <c r="E25" s="8"/>
      <c r="F25" s="12" t="str">
        <f aca="false">IF(B25="","",B25&amp;"|"&amp;C25&amp;"|"&amp;D25)</f>
        <v/>
      </c>
    </row>
    <row r="26" customFormat="false" ht="15" hidden="false" customHeight="false" outlineLevel="0" collapsed="false">
      <c r="B26" s="7"/>
      <c r="C26" s="7"/>
      <c r="D26" s="7"/>
      <c r="E26" s="8"/>
      <c r="F26" s="12" t="str">
        <f aca="false">IF(B26="","",B26&amp;"|"&amp;C26&amp;"|"&amp;D26)</f>
        <v/>
      </c>
    </row>
    <row r="27" customFormat="false" ht="15" hidden="false" customHeight="false" outlineLevel="0" collapsed="false">
      <c r="B27" s="7"/>
      <c r="C27" s="7"/>
      <c r="D27" s="7"/>
      <c r="E27" s="8"/>
      <c r="F27" s="12" t="str">
        <f aca="false">IF(B27="","",B27&amp;"|"&amp;C27&amp;"|"&amp;D27)</f>
        <v/>
      </c>
    </row>
    <row r="28" customFormat="false" ht="15" hidden="false" customHeight="false" outlineLevel="0" collapsed="false">
      <c r="B28" s="7"/>
      <c r="C28" s="7"/>
      <c r="D28" s="7"/>
      <c r="E28" s="8"/>
      <c r="F28" s="12" t="str">
        <f aca="false">IF(B28="","",B28&amp;"|"&amp;C28&amp;"|"&amp;D28)</f>
        <v/>
      </c>
    </row>
    <row r="29" customFormat="false" ht="15" hidden="false" customHeight="false" outlineLevel="0" collapsed="false">
      <c r="B29" s="7"/>
      <c r="C29" s="7"/>
      <c r="D29" s="7"/>
      <c r="E29" s="8"/>
      <c r="F29" s="12" t="str">
        <f aca="false">IF(B29="","",B29&amp;"|"&amp;C29&amp;"|"&amp;D29)</f>
        <v/>
      </c>
    </row>
    <row r="30" customFormat="false" ht="15" hidden="false" customHeight="false" outlineLevel="0" collapsed="false">
      <c r="B30" s="7"/>
      <c r="C30" s="7"/>
      <c r="D30" s="7"/>
      <c r="E30" s="8"/>
      <c r="F30" s="12" t="str">
        <f aca="false">IF(B30="","",B30&amp;"|"&amp;C30&amp;"|"&amp;D30)</f>
        <v/>
      </c>
    </row>
    <row r="31" customFormat="false" ht="15" hidden="false" customHeight="false" outlineLevel="0" collapsed="false">
      <c r="B31" s="7"/>
      <c r="C31" s="7"/>
      <c r="D31" s="7"/>
      <c r="E31" s="8"/>
      <c r="F31" s="12" t="str">
        <f aca="false">IF(B31="","",B31&amp;"|"&amp;C31&amp;"|"&amp;D31)</f>
        <v/>
      </c>
    </row>
    <row r="32" customFormat="false" ht="15" hidden="false" customHeight="false" outlineLevel="0" collapsed="false">
      <c r="B32" s="7"/>
      <c r="C32" s="7"/>
      <c r="D32" s="7"/>
      <c r="E32" s="8"/>
      <c r="F32" s="12" t="str">
        <f aca="false">IF(B32="","",B32&amp;"|"&amp;C32&amp;"|"&amp;D32)</f>
        <v/>
      </c>
    </row>
    <row r="33" customFormat="false" ht="15" hidden="false" customHeight="false" outlineLevel="0" collapsed="false">
      <c r="B33" s="7"/>
      <c r="C33" s="7"/>
      <c r="D33" s="7"/>
      <c r="E33" s="8"/>
      <c r="F33" s="12" t="str">
        <f aca="false">IF(B33="","",B33&amp;"|"&amp;C33&amp;"|"&amp;D33)</f>
        <v/>
      </c>
    </row>
    <row r="35" customFormat="false" ht="15" hidden="false" customHeight="false" outlineLevel="0" collapsed="false">
      <c r="B35" s="13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700C8"/>
    <pageSetUpPr fitToPage="false"/>
  </sheetPr>
  <dimension ref="B2:P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2" topLeftCell="C13" activePane="bottomRight" state="frozen"/>
      <selection pane="topLeft" activeCell="A1" activeCellId="0" sqref="A1"/>
      <selection pane="topRight" activeCell="C1" activeCellId="0" sqref="C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3"/>
    <col collapsed="false" customWidth="true" hidden="false" outlineLevel="0" max="11" min="11" style="0" width="10"/>
    <col collapsed="false" customWidth="true" hidden="false" outlineLevel="0" max="12" min="12" style="0" width="13"/>
    <col collapsed="false" customWidth="true" hidden="false" outlineLevel="0" max="13" min="13" style="0" width="10"/>
    <col collapsed="false" customWidth="true" hidden="false" outlineLevel="0" max="14" min="14" style="0" width="13"/>
    <col collapsed="false" customWidth="true" hidden="false" outlineLevel="0" max="15" min="15" style="0" width="12"/>
    <col collapsed="false" customWidth="true" hidden="false" outlineLevel="0" max="16" min="16" style="0" width="46"/>
  </cols>
  <sheetData>
    <row r="2" customFormat="false" ht="15" hidden="false" customHeight="false" outlineLevel="0" collapsed="false">
      <c r="B2" s="1" t="s">
        <v>50</v>
      </c>
    </row>
    <row r="3" customFormat="false" ht="22.05" hidden="false" customHeight="false" outlineLevel="0" collapsed="false">
      <c r="B3" s="2" t="s">
        <v>51</v>
      </c>
    </row>
    <row r="5" customFormat="false" ht="15" hidden="false" customHeight="false" outlineLevel="0" collapsed="false">
      <c r="B5" s="6" t="s">
        <v>52</v>
      </c>
      <c r="C5" s="7" t="s">
        <v>53</v>
      </c>
    </row>
    <row r="6" customFormat="false" ht="15" hidden="false" customHeight="false" outlineLevel="0" collapsed="false">
      <c r="B6" s="6" t="s">
        <v>54</v>
      </c>
      <c r="C6" s="7" t="s">
        <v>55</v>
      </c>
    </row>
    <row r="7" customFormat="false" ht="15" hidden="false" customHeight="false" outlineLevel="0" collapsed="false">
      <c r="B7" s="6" t="s">
        <v>56</v>
      </c>
      <c r="C7" s="7" t="s">
        <v>57</v>
      </c>
    </row>
    <row r="8" customFormat="false" ht="15" hidden="false" customHeight="false" outlineLevel="0" collapsed="false">
      <c r="B8" s="6" t="s">
        <v>58</v>
      </c>
      <c r="C8" s="7" t="s">
        <v>59</v>
      </c>
    </row>
    <row r="9" customFormat="false" ht="15" hidden="false" customHeight="false" outlineLevel="0" collapsed="false">
      <c r="B9" s="6" t="s">
        <v>60</v>
      </c>
      <c r="C9" s="7" t="s">
        <v>61</v>
      </c>
    </row>
    <row r="12" customFormat="false" ht="30" hidden="false" customHeight="true" outlineLevel="0" collapsed="false">
      <c r="B12" s="11" t="s">
        <v>62</v>
      </c>
      <c r="C12" s="11" t="s">
        <v>63</v>
      </c>
      <c r="D12" s="11" t="s">
        <v>36</v>
      </c>
      <c r="E12" s="11" t="s">
        <v>37</v>
      </c>
      <c r="F12" s="11" t="s">
        <v>38</v>
      </c>
      <c r="G12" s="11" t="s">
        <v>64</v>
      </c>
      <c r="H12" s="11" t="s">
        <v>65</v>
      </c>
      <c r="I12" s="11" t="s">
        <v>66</v>
      </c>
      <c r="J12" s="11" t="s">
        <v>67</v>
      </c>
      <c r="K12" s="11" t="s">
        <v>68</v>
      </c>
      <c r="L12" s="11" t="s">
        <v>69</v>
      </c>
      <c r="M12" s="11" t="s">
        <v>70</v>
      </c>
      <c r="N12" s="11" t="s">
        <v>71</v>
      </c>
      <c r="O12" s="11" t="s">
        <v>72</v>
      </c>
      <c r="P12" s="11" t="s">
        <v>73</v>
      </c>
    </row>
    <row r="13" customFormat="false" ht="15" hidden="false" customHeight="false" outlineLevel="0" collapsed="false">
      <c r="B13" s="7" t="s">
        <v>74</v>
      </c>
      <c r="C13" s="7" t="s">
        <v>75</v>
      </c>
      <c r="D13" s="7" t="s">
        <v>41</v>
      </c>
      <c r="E13" s="7" t="s">
        <v>42</v>
      </c>
      <c r="F13" s="7" t="s">
        <v>43</v>
      </c>
      <c r="G13" s="14" t="n">
        <v>4200</v>
      </c>
      <c r="H13" s="9" t="n">
        <v>63000</v>
      </c>
      <c r="I13" s="9" t="n">
        <v>4410</v>
      </c>
      <c r="J13" s="15" t="n">
        <f aca="false">IF(H13="","",H13-I13)</f>
        <v>58590</v>
      </c>
      <c r="K13" s="8" t="n">
        <v>0.12</v>
      </c>
      <c r="L13" s="9" t="n">
        <v>7030.8</v>
      </c>
      <c r="M13" s="16" t="n">
        <f aca="false">IF(B13="","",IFERROR(INDEX('Contract terms'!$E$19:$E$33,MATCH(D13&amp;"|"&amp;E13&amp;"|"&amp;F13,'Contract terms'!$F$19:$F$33,0)),"Not licensed"))</f>
        <v>0.12</v>
      </c>
      <c r="N13" s="15" t="n">
        <f aca="false">IF(OR(B13="",NOT(ISNUMBER(M13))),"",J13*M13)</f>
        <v>7030.8</v>
      </c>
      <c r="O13" s="15" t="n">
        <f aca="false">IF(OR(B13="",N13=""),"",L13-N13)</f>
        <v>0</v>
      </c>
      <c r="P13" s="17" t="str">
        <f aca="false">IF(B13="","",IF(OR(D13="",E13="",F13="",G13="",H13=""),"Missing data. ","")&amp;IF(M13="Not licensed","Category, territory or channel not in contract. ","")&amp;IF(IF(AND(ISNUMBER(M13),ISNUMBER(K13)),ROUND(K13-M13,4)&lt;&gt;0,FALSE()),"Reported rate differs from contract. ","")&amp;IF(IF(ISNUMBER(O13),ABS(O13)&gt;0.5,FALSE()),"Royalty differs from calculated. ","")&amp;IF(IF(AND(ISNUMBER(H13),ISNUMBER(I13)),IF(H13&gt;0,I13/H13&gt;'Contract terms'!$C$11,FALSE()),FALSE()),"Deductions above cap. ",""))</f>
        <v/>
      </c>
    </row>
    <row r="14" customFormat="false" ht="15" hidden="false" customHeight="false" outlineLevel="0" collapsed="false">
      <c r="B14" s="7" t="s">
        <v>76</v>
      </c>
      <c r="C14" s="7" t="s">
        <v>77</v>
      </c>
      <c r="D14" s="7" t="s">
        <v>41</v>
      </c>
      <c r="E14" s="7" t="s">
        <v>42</v>
      </c>
      <c r="F14" s="7" t="s">
        <v>44</v>
      </c>
      <c r="G14" s="14" t="n">
        <v>2600</v>
      </c>
      <c r="H14" s="9" t="n">
        <v>26000</v>
      </c>
      <c r="I14" s="9" t="n">
        <v>1300</v>
      </c>
      <c r="J14" s="15" t="n">
        <f aca="false">IF(H14="","",H14-I14)</f>
        <v>24700</v>
      </c>
      <c r="K14" s="8" t="n">
        <v>0.12</v>
      </c>
      <c r="L14" s="9" t="n">
        <v>2964</v>
      </c>
      <c r="M14" s="16" t="n">
        <f aca="false">IF(B14="","",IFERROR(INDEX('Contract terms'!$E$19:$E$33,MATCH(D14&amp;"|"&amp;E14&amp;"|"&amp;F14,'Contract terms'!$F$19:$F$33,0)),"Not licensed"))</f>
        <v>0.12</v>
      </c>
      <c r="N14" s="15" t="n">
        <f aca="false">IF(OR(B14="",NOT(ISNUMBER(M14))),"",J14*M14)</f>
        <v>2964</v>
      </c>
      <c r="O14" s="15" t="n">
        <f aca="false">IF(OR(B14="",N14=""),"",L14-N14)</f>
        <v>0</v>
      </c>
      <c r="P14" s="17" t="str">
        <f aca="false">IF(B14="","",IF(OR(D14="",E14="",F14="",G14="",H14=""),"Missing data. ","")&amp;IF(M14="Not licensed","Category, territory or channel not in contract. ","")&amp;IF(IF(AND(ISNUMBER(M14),ISNUMBER(K14)),ROUND(K14-M14,4)&lt;&gt;0,FALSE()),"Reported rate differs from contract. ","")&amp;IF(IF(ISNUMBER(O14),ABS(O14)&gt;0.5,FALSE()),"Royalty differs from calculated. ","")&amp;IF(IF(AND(ISNUMBER(H14),ISNUMBER(I14)),IF(H14&gt;0,I14/H14&gt;'Contract terms'!$C$11,FALSE()),FALSE()),"Deductions above cap. ",""))</f>
        <v/>
      </c>
    </row>
    <row r="15" customFormat="false" ht="23.85" hidden="false" customHeight="false" outlineLevel="0" collapsed="false">
      <c r="B15" s="7" t="s">
        <v>78</v>
      </c>
      <c r="C15" s="7" t="s">
        <v>79</v>
      </c>
      <c r="D15" s="7" t="s">
        <v>45</v>
      </c>
      <c r="E15" s="7" t="s">
        <v>46</v>
      </c>
      <c r="F15" s="7" t="s">
        <v>43</v>
      </c>
      <c r="G15" s="14" t="n">
        <v>900</v>
      </c>
      <c r="H15" s="9" t="n">
        <v>22500</v>
      </c>
      <c r="I15" s="9" t="n">
        <v>3150</v>
      </c>
      <c r="J15" s="15" t="n">
        <f aca="false">IF(H15="","",H15-I15)</f>
        <v>19350</v>
      </c>
      <c r="K15" s="8" t="n">
        <v>0.08</v>
      </c>
      <c r="L15" s="9" t="n">
        <v>1548</v>
      </c>
      <c r="M15" s="16" t="n">
        <f aca="false">IF(B15="","",IFERROR(INDEX('Contract terms'!$E$19:$E$33,MATCH(D15&amp;"|"&amp;E15&amp;"|"&amp;F15,'Contract terms'!$F$19:$F$33,0)),"Not licensed"))</f>
        <v>0.1</v>
      </c>
      <c r="N15" s="15" t="n">
        <f aca="false">IF(OR(B15="",NOT(ISNUMBER(M15))),"",J15*M15)</f>
        <v>1935</v>
      </c>
      <c r="O15" s="15" t="n">
        <f aca="false">IF(OR(B15="",N15=""),"",L15-N15)</f>
        <v>-387</v>
      </c>
      <c r="P15" s="17" t="str">
        <f aca="false">IF(B15="","",IF(OR(D15="",E15="",F15="",G15="",H15=""),"Missing data. ","")&amp;IF(M15="Not licensed","Category, territory or channel not in contract. ","")&amp;IF(IF(AND(ISNUMBER(M15),ISNUMBER(K15)),ROUND(K15-M15,4)&lt;&gt;0,FALSE()),"Reported rate differs from contract. ","")&amp;IF(IF(ISNUMBER(O15),ABS(O15)&gt;0.5,FALSE()),"Royalty differs from calculated. ","")&amp;IF(IF(AND(ISNUMBER(H15),ISNUMBER(I15)),IF(H15&gt;0,I15/H15&gt;'Contract terms'!$C$11,FALSE()),FALSE()),"Deductions above cap. ",""))</f>
        <v>Reported rate differs from contract. Royalty differs from calculated. Deductions above cap. </v>
      </c>
    </row>
    <row r="16" customFormat="false" ht="15" hidden="false" customHeight="false" outlineLevel="0" collapsed="false">
      <c r="B16" s="7" t="s">
        <v>80</v>
      </c>
      <c r="C16" s="7" t="s">
        <v>81</v>
      </c>
      <c r="D16" s="7" t="s">
        <v>47</v>
      </c>
      <c r="E16" s="7" t="s">
        <v>42</v>
      </c>
      <c r="F16" s="7" t="s">
        <v>43</v>
      </c>
      <c r="G16" s="14" t="n">
        <v>1500</v>
      </c>
      <c r="H16" s="9" t="n">
        <v>37500</v>
      </c>
      <c r="I16" s="9" t="n">
        <v>2250</v>
      </c>
      <c r="J16" s="15" t="n">
        <f aca="false">IF(H16="","",H16-I16)</f>
        <v>35250</v>
      </c>
      <c r="K16" s="8" t="n">
        <v>0.11</v>
      </c>
      <c r="L16" s="9" t="n">
        <v>3877.5</v>
      </c>
      <c r="M16" s="16" t="n">
        <f aca="false">IF(B16="","",IFERROR(INDEX('Contract terms'!$E$19:$E$33,MATCH(D16&amp;"|"&amp;E16&amp;"|"&amp;F16,'Contract terms'!$F$19:$F$33,0)),"Not licensed"))</f>
        <v>0.11</v>
      </c>
      <c r="N16" s="15" t="n">
        <f aca="false">IF(OR(B16="",NOT(ISNUMBER(M16))),"",J16*M16)</f>
        <v>3877.5</v>
      </c>
      <c r="O16" s="15" t="n">
        <f aca="false">IF(OR(B16="",N16=""),"",L16-N16)</f>
        <v>0</v>
      </c>
      <c r="P16" s="17" t="str">
        <f aca="false">IF(B16="","",IF(OR(D16="",E16="",F16="",G16="",H16=""),"Missing data. ","")&amp;IF(M16="Not licensed","Category, territory or channel not in contract. ","")&amp;IF(IF(AND(ISNUMBER(M16),ISNUMBER(K16)),ROUND(K16-M16,4)&lt;&gt;0,FALSE()),"Reported rate differs from contract. ","")&amp;IF(IF(ISNUMBER(O16),ABS(O16)&gt;0.5,FALSE()),"Royalty differs from calculated. ","")&amp;IF(IF(AND(ISNUMBER(H16),ISNUMBER(I16)),IF(H16&gt;0,I16/H16&gt;'Contract terms'!$C$11,FALSE()),FALSE()),"Deductions above cap. ",""))</f>
        <v/>
      </c>
    </row>
    <row r="17" customFormat="false" ht="15" hidden="false" customHeight="false" outlineLevel="0" collapsed="false">
      <c r="B17" s="7" t="s">
        <v>82</v>
      </c>
      <c r="C17" s="7" t="s">
        <v>83</v>
      </c>
      <c r="D17" s="7" t="s">
        <v>47</v>
      </c>
      <c r="E17" s="7" t="s">
        <v>84</v>
      </c>
      <c r="F17" s="7" t="s">
        <v>43</v>
      </c>
      <c r="G17" s="14" t="n">
        <v>800</v>
      </c>
      <c r="H17" s="9" t="n">
        <v>9600</v>
      </c>
      <c r="I17" s="9" t="n">
        <v>480</v>
      </c>
      <c r="J17" s="15" t="n">
        <f aca="false">IF(H17="","",H17-I17)</f>
        <v>9120</v>
      </c>
      <c r="K17" s="8" t="n">
        <v>0.11</v>
      </c>
      <c r="L17" s="9" t="n">
        <v>1003.2</v>
      </c>
      <c r="M17" s="16" t="str">
        <f aca="false">IF(B17="","",IFERROR(INDEX('Contract terms'!$E$19:$E$33,MATCH(D17&amp;"|"&amp;E17&amp;"|"&amp;F17,'Contract terms'!$F$19:$F$33,0)),"Not licensed"))</f>
        <v>Not licensed</v>
      </c>
      <c r="N17" s="15" t="str">
        <f aca="false">IF(OR(B17="",NOT(ISNUMBER(M17))),"",J17*M17)</f>
        <v/>
      </c>
      <c r="O17" s="15" t="str">
        <f aca="false">IF(OR(B17="",N17=""),"",L17-N17)</f>
        <v/>
      </c>
      <c r="P17" s="17" t="str">
        <f aca="false">IF(B17="","",IF(OR(D17="",E17="",F17="",G17="",H17=""),"Missing data. ","")&amp;IF(M17="Not licensed","Category, territory or channel not in contract. ","")&amp;IF(IF(AND(ISNUMBER(M17),ISNUMBER(K17)),ROUND(K17-M17,4)&lt;&gt;0,FALSE()),"Reported rate differs from contract. ","")&amp;IF(IF(ISNUMBER(O17),ABS(O17)&gt;0.5,FALSE()),"Royalty differs from calculated. ","")&amp;IF(IF(AND(ISNUMBER(H17),ISNUMBER(I17)),IF(H17&gt;0,I17/H17&gt;'Contract terms'!$C$11,FALSE()),FALSE()),"Deductions above cap. ",""))</f>
        <v>Category, territory or channel not in contract. </v>
      </c>
    </row>
    <row r="18" customFormat="false" ht="23.85" hidden="false" customHeight="false" outlineLevel="0" collapsed="false">
      <c r="B18" s="7" t="s">
        <v>85</v>
      </c>
      <c r="C18" s="7" t="s">
        <v>86</v>
      </c>
      <c r="D18" s="7" t="s">
        <v>45</v>
      </c>
      <c r="E18" s="7" t="s">
        <v>42</v>
      </c>
      <c r="F18" s="7"/>
      <c r="G18" s="14" t="n">
        <v>1200</v>
      </c>
      <c r="H18" s="9" t="n">
        <v>14400</v>
      </c>
      <c r="I18" s="9" t="n">
        <v>720</v>
      </c>
      <c r="J18" s="15" t="n">
        <f aca="false">IF(H18="","",H18-I18)</f>
        <v>13680</v>
      </c>
      <c r="K18" s="8" t="n">
        <v>0.1</v>
      </c>
      <c r="L18" s="9" t="n">
        <v>1368</v>
      </c>
      <c r="M18" s="16" t="str">
        <f aca="false">IF(B18="","",IFERROR(INDEX('Contract terms'!$E$19:$E$33,MATCH(D18&amp;"|"&amp;E18&amp;"|"&amp;F18,'Contract terms'!$F$19:$F$33,0)),"Not licensed"))</f>
        <v>Not licensed</v>
      </c>
      <c r="N18" s="15" t="str">
        <f aca="false">IF(OR(B18="",NOT(ISNUMBER(M18))),"",J18*M18)</f>
        <v/>
      </c>
      <c r="O18" s="15" t="str">
        <f aca="false">IF(OR(B18="",N18=""),"",L18-N18)</f>
        <v/>
      </c>
      <c r="P18" s="17" t="str">
        <f aca="false">IF(B18="","",IF(OR(D18="",E18="",F18="",G18="",H18=""),"Missing data. ","")&amp;IF(M18="Not licensed","Category, territory or channel not in contract. ","")&amp;IF(IF(AND(ISNUMBER(M18),ISNUMBER(K18)),ROUND(K18-M18,4)&lt;&gt;0,FALSE()),"Reported rate differs from contract. ","")&amp;IF(IF(ISNUMBER(O18),ABS(O18)&gt;0.5,FALSE()),"Royalty differs from calculated. ","")&amp;IF(IF(AND(ISNUMBER(H18),ISNUMBER(I18)),IF(H18&gt;0,I18/H18&gt;'Contract terms'!$C$11,FALSE()),FALSE()),"Deductions above cap. ",""))</f>
        <v>Missing data. Category, territory or channel not in contract. </v>
      </c>
    </row>
    <row r="19" customFormat="false" ht="15" hidden="false" customHeight="false" outlineLevel="0" collapsed="false">
      <c r="B19" s="7"/>
      <c r="C19" s="7"/>
      <c r="D19" s="7"/>
      <c r="E19" s="7"/>
      <c r="F19" s="7"/>
      <c r="G19" s="14"/>
      <c r="H19" s="9"/>
      <c r="I19" s="9"/>
      <c r="J19" s="15" t="str">
        <f aca="false">IF(H19="","",H19-I19)</f>
        <v/>
      </c>
      <c r="K19" s="8"/>
      <c r="L19" s="9"/>
      <c r="M19" s="16" t="str">
        <f aca="false">IF(B19="","",IFERROR(INDEX('Contract terms'!$E$19:$E$33,MATCH(D19&amp;"|"&amp;E19&amp;"|"&amp;F19,'Contract terms'!$F$19:$F$33,0)),"Not licensed"))</f>
        <v/>
      </c>
      <c r="N19" s="15" t="str">
        <f aca="false">IF(OR(B19="",NOT(ISNUMBER(M19))),"",J19*M19)</f>
        <v/>
      </c>
      <c r="O19" s="15" t="str">
        <f aca="false">IF(OR(B19="",N19=""),"",L19-N19)</f>
        <v/>
      </c>
      <c r="P19" s="17" t="str">
        <f aca="false">IF(B19="","",IF(OR(D19="",E19="",F19="",G19="",H19=""),"Missing data. ","")&amp;IF(M19="Not licensed","Category, territory or channel not in contract. ","")&amp;IF(IF(AND(ISNUMBER(M19),ISNUMBER(K19)),ROUND(K19-M19,4)&lt;&gt;0,FALSE()),"Reported rate differs from contract. ","")&amp;IF(IF(ISNUMBER(O19),ABS(O19)&gt;0.5,FALSE()),"Royalty differs from calculated. ","")&amp;IF(IF(AND(ISNUMBER(H19),ISNUMBER(I19)),IF(H19&gt;0,I19/H19&gt;'Contract terms'!$C$11,FALSE()),FALSE()),"Deductions above cap. ",""))</f>
        <v/>
      </c>
    </row>
    <row r="20" customFormat="false" ht="15" hidden="false" customHeight="false" outlineLevel="0" collapsed="false">
      <c r="B20" s="7"/>
      <c r="C20" s="7"/>
      <c r="D20" s="7"/>
      <c r="E20" s="7"/>
      <c r="F20" s="7"/>
      <c r="G20" s="14"/>
      <c r="H20" s="9"/>
      <c r="I20" s="9"/>
      <c r="J20" s="15" t="str">
        <f aca="false">IF(H20="","",H20-I20)</f>
        <v/>
      </c>
      <c r="K20" s="8"/>
      <c r="L20" s="9"/>
      <c r="M20" s="16" t="str">
        <f aca="false">IF(B20="","",IFERROR(INDEX('Contract terms'!$E$19:$E$33,MATCH(D20&amp;"|"&amp;E20&amp;"|"&amp;F20,'Contract terms'!$F$19:$F$33,0)),"Not licensed"))</f>
        <v/>
      </c>
      <c r="N20" s="15" t="str">
        <f aca="false">IF(OR(B20="",NOT(ISNUMBER(M20))),"",J20*M20)</f>
        <v/>
      </c>
      <c r="O20" s="15" t="str">
        <f aca="false">IF(OR(B20="",N20=""),"",L20-N20)</f>
        <v/>
      </c>
      <c r="P20" s="17" t="str">
        <f aca="false">IF(B20="","",IF(OR(D20="",E20="",F20="",G20="",H20=""),"Missing data. ","")&amp;IF(M20="Not licensed","Category, territory or channel not in contract. ","")&amp;IF(IF(AND(ISNUMBER(M20),ISNUMBER(K20)),ROUND(K20-M20,4)&lt;&gt;0,FALSE()),"Reported rate differs from contract. ","")&amp;IF(IF(ISNUMBER(O20),ABS(O20)&gt;0.5,FALSE()),"Royalty differs from calculated. ","")&amp;IF(IF(AND(ISNUMBER(H20),ISNUMBER(I20)),IF(H20&gt;0,I20/H20&gt;'Contract terms'!$C$11,FALSE()),FALSE()),"Deductions above cap. ",""))</f>
        <v/>
      </c>
    </row>
    <row r="21" customFormat="false" ht="15" hidden="false" customHeight="false" outlineLevel="0" collapsed="false">
      <c r="B21" s="7"/>
      <c r="C21" s="7"/>
      <c r="D21" s="7"/>
      <c r="E21" s="7"/>
      <c r="F21" s="7"/>
      <c r="G21" s="14"/>
      <c r="H21" s="9"/>
      <c r="I21" s="9"/>
      <c r="J21" s="15" t="str">
        <f aca="false">IF(H21="","",H21-I21)</f>
        <v/>
      </c>
      <c r="K21" s="8"/>
      <c r="L21" s="9"/>
      <c r="M21" s="16" t="str">
        <f aca="false">IF(B21="","",IFERROR(INDEX('Contract terms'!$E$19:$E$33,MATCH(D21&amp;"|"&amp;E21&amp;"|"&amp;F21,'Contract terms'!$F$19:$F$33,0)),"Not licensed"))</f>
        <v/>
      </c>
      <c r="N21" s="15" t="str">
        <f aca="false">IF(OR(B21="",NOT(ISNUMBER(M21))),"",J21*M21)</f>
        <v/>
      </c>
      <c r="O21" s="15" t="str">
        <f aca="false">IF(OR(B21="",N21=""),"",L21-N21)</f>
        <v/>
      </c>
      <c r="P21" s="17" t="str">
        <f aca="false">IF(B21="","",IF(OR(D21="",E21="",F21="",G21="",H21=""),"Missing data. ","")&amp;IF(M21="Not licensed","Category, territory or channel not in contract. ","")&amp;IF(IF(AND(ISNUMBER(M21),ISNUMBER(K21)),ROUND(K21-M21,4)&lt;&gt;0,FALSE()),"Reported rate differs from contract. ","")&amp;IF(IF(ISNUMBER(O21),ABS(O21)&gt;0.5,FALSE()),"Royalty differs from calculated. ","")&amp;IF(IF(AND(ISNUMBER(H21),ISNUMBER(I21)),IF(H21&gt;0,I21/H21&gt;'Contract terms'!$C$11,FALSE()),FALSE()),"Deductions above cap. ",""))</f>
        <v/>
      </c>
    </row>
    <row r="22" customFormat="false" ht="15" hidden="false" customHeight="false" outlineLevel="0" collapsed="false">
      <c r="B22" s="7"/>
      <c r="C22" s="7"/>
      <c r="D22" s="7"/>
      <c r="E22" s="7"/>
      <c r="F22" s="7"/>
      <c r="G22" s="14"/>
      <c r="H22" s="9"/>
      <c r="I22" s="9"/>
      <c r="J22" s="15" t="str">
        <f aca="false">IF(H22="","",H22-I22)</f>
        <v/>
      </c>
      <c r="K22" s="8"/>
      <c r="L22" s="9"/>
      <c r="M22" s="16" t="str">
        <f aca="false">IF(B22="","",IFERROR(INDEX('Contract terms'!$E$19:$E$33,MATCH(D22&amp;"|"&amp;E22&amp;"|"&amp;F22,'Contract terms'!$F$19:$F$33,0)),"Not licensed"))</f>
        <v/>
      </c>
      <c r="N22" s="15" t="str">
        <f aca="false">IF(OR(B22="",NOT(ISNUMBER(M22))),"",J22*M22)</f>
        <v/>
      </c>
      <c r="O22" s="15" t="str">
        <f aca="false">IF(OR(B22="",N22=""),"",L22-N22)</f>
        <v/>
      </c>
      <c r="P22" s="17" t="str">
        <f aca="false">IF(B22="","",IF(OR(D22="",E22="",F22="",G22="",H22=""),"Missing data. ","")&amp;IF(M22="Not licensed","Category, territory or channel not in contract. ","")&amp;IF(IF(AND(ISNUMBER(M22),ISNUMBER(K22)),ROUND(K22-M22,4)&lt;&gt;0,FALSE()),"Reported rate differs from contract. ","")&amp;IF(IF(ISNUMBER(O22),ABS(O22)&gt;0.5,FALSE()),"Royalty differs from calculated. ","")&amp;IF(IF(AND(ISNUMBER(H22),ISNUMBER(I22)),IF(H22&gt;0,I22/H22&gt;'Contract terms'!$C$11,FALSE()),FALSE()),"Deductions above cap. ",""))</f>
        <v/>
      </c>
    </row>
    <row r="23" customFormat="false" ht="15" hidden="false" customHeight="false" outlineLevel="0" collapsed="false">
      <c r="B23" s="7"/>
      <c r="C23" s="7"/>
      <c r="D23" s="7"/>
      <c r="E23" s="7"/>
      <c r="F23" s="7"/>
      <c r="G23" s="14"/>
      <c r="H23" s="9"/>
      <c r="I23" s="9"/>
      <c r="J23" s="15" t="str">
        <f aca="false">IF(H23="","",H23-I23)</f>
        <v/>
      </c>
      <c r="K23" s="8"/>
      <c r="L23" s="9"/>
      <c r="M23" s="16" t="str">
        <f aca="false">IF(B23="","",IFERROR(INDEX('Contract terms'!$E$19:$E$33,MATCH(D23&amp;"|"&amp;E23&amp;"|"&amp;F23,'Contract terms'!$F$19:$F$33,0)),"Not licensed"))</f>
        <v/>
      </c>
      <c r="N23" s="15" t="str">
        <f aca="false">IF(OR(B23="",NOT(ISNUMBER(M23))),"",J23*M23)</f>
        <v/>
      </c>
      <c r="O23" s="15" t="str">
        <f aca="false">IF(OR(B23="",N23=""),"",L23-N23)</f>
        <v/>
      </c>
      <c r="P23" s="17" t="str">
        <f aca="false">IF(B23="","",IF(OR(D23="",E23="",F23="",G23="",H23=""),"Missing data. ","")&amp;IF(M23="Not licensed","Category, territory or channel not in contract. ","")&amp;IF(IF(AND(ISNUMBER(M23),ISNUMBER(K23)),ROUND(K23-M23,4)&lt;&gt;0,FALSE()),"Reported rate differs from contract. ","")&amp;IF(IF(ISNUMBER(O23),ABS(O23)&gt;0.5,FALSE()),"Royalty differs from calculated. ","")&amp;IF(IF(AND(ISNUMBER(H23),ISNUMBER(I23)),IF(H23&gt;0,I23/H23&gt;'Contract terms'!$C$11,FALSE()),FALSE()),"Deductions above cap. ",""))</f>
        <v/>
      </c>
    </row>
    <row r="24" customFormat="false" ht="15" hidden="false" customHeight="false" outlineLevel="0" collapsed="false">
      <c r="B24" s="7"/>
      <c r="C24" s="7"/>
      <c r="D24" s="7"/>
      <c r="E24" s="7"/>
      <c r="F24" s="7"/>
      <c r="G24" s="14"/>
      <c r="H24" s="9"/>
      <c r="I24" s="9"/>
      <c r="J24" s="15" t="str">
        <f aca="false">IF(H24="","",H24-I24)</f>
        <v/>
      </c>
      <c r="K24" s="8"/>
      <c r="L24" s="9"/>
      <c r="M24" s="16" t="str">
        <f aca="false">IF(B24="","",IFERROR(INDEX('Contract terms'!$E$19:$E$33,MATCH(D24&amp;"|"&amp;E24&amp;"|"&amp;F24,'Contract terms'!$F$19:$F$33,0)),"Not licensed"))</f>
        <v/>
      </c>
      <c r="N24" s="15" t="str">
        <f aca="false">IF(OR(B24="",NOT(ISNUMBER(M24))),"",J24*M24)</f>
        <v/>
      </c>
      <c r="O24" s="15" t="str">
        <f aca="false">IF(OR(B24="",N24=""),"",L24-N24)</f>
        <v/>
      </c>
      <c r="P24" s="17" t="str">
        <f aca="false">IF(B24="","",IF(OR(D24="",E24="",F24="",G24="",H24=""),"Missing data. ","")&amp;IF(M24="Not licensed","Category, territory or channel not in contract. ","")&amp;IF(IF(AND(ISNUMBER(M24),ISNUMBER(K24)),ROUND(K24-M24,4)&lt;&gt;0,FALSE()),"Reported rate differs from contract. ","")&amp;IF(IF(ISNUMBER(O24),ABS(O24)&gt;0.5,FALSE()),"Royalty differs from calculated. ","")&amp;IF(IF(AND(ISNUMBER(H24),ISNUMBER(I24)),IF(H24&gt;0,I24/H24&gt;'Contract terms'!$C$11,FALSE()),FALSE()),"Deductions above cap. ",""))</f>
        <v/>
      </c>
    </row>
    <row r="25" customFormat="false" ht="15" hidden="false" customHeight="false" outlineLevel="0" collapsed="false">
      <c r="B25" s="7"/>
      <c r="C25" s="7"/>
      <c r="D25" s="7"/>
      <c r="E25" s="7"/>
      <c r="F25" s="7"/>
      <c r="G25" s="14"/>
      <c r="H25" s="9"/>
      <c r="I25" s="9"/>
      <c r="J25" s="15" t="str">
        <f aca="false">IF(H25="","",H25-I25)</f>
        <v/>
      </c>
      <c r="K25" s="8"/>
      <c r="L25" s="9"/>
      <c r="M25" s="16" t="str">
        <f aca="false">IF(B25="","",IFERROR(INDEX('Contract terms'!$E$19:$E$33,MATCH(D25&amp;"|"&amp;E25&amp;"|"&amp;F25,'Contract terms'!$F$19:$F$33,0)),"Not licensed"))</f>
        <v/>
      </c>
      <c r="N25" s="15" t="str">
        <f aca="false">IF(OR(B25="",NOT(ISNUMBER(M25))),"",J25*M25)</f>
        <v/>
      </c>
      <c r="O25" s="15" t="str">
        <f aca="false">IF(OR(B25="",N25=""),"",L25-N25)</f>
        <v/>
      </c>
      <c r="P25" s="17" t="str">
        <f aca="false">IF(B25="","",IF(OR(D25="",E25="",F25="",G25="",H25=""),"Missing data. ","")&amp;IF(M25="Not licensed","Category, territory or channel not in contract. ","")&amp;IF(IF(AND(ISNUMBER(M25),ISNUMBER(K25)),ROUND(K25-M25,4)&lt;&gt;0,FALSE()),"Reported rate differs from contract. ","")&amp;IF(IF(ISNUMBER(O25),ABS(O25)&gt;0.5,FALSE()),"Royalty differs from calculated. ","")&amp;IF(IF(AND(ISNUMBER(H25),ISNUMBER(I25)),IF(H25&gt;0,I25/H25&gt;'Contract terms'!$C$11,FALSE()),FALSE()),"Deductions above cap. ",""))</f>
        <v/>
      </c>
    </row>
    <row r="26" customFormat="false" ht="15" hidden="false" customHeight="false" outlineLevel="0" collapsed="false">
      <c r="B26" s="7"/>
      <c r="C26" s="7"/>
      <c r="D26" s="7"/>
      <c r="E26" s="7"/>
      <c r="F26" s="7"/>
      <c r="G26" s="14"/>
      <c r="H26" s="9"/>
      <c r="I26" s="9"/>
      <c r="J26" s="15" t="str">
        <f aca="false">IF(H26="","",H26-I26)</f>
        <v/>
      </c>
      <c r="K26" s="8"/>
      <c r="L26" s="9"/>
      <c r="M26" s="16" t="str">
        <f aca="false">IF(B26="","",IFERROR(INDEX('Contract terms'!$E$19:$E$33,MATCH(D26&amp;"|"&amp;E26&amp;"|"&amp;F26,'Contract terms'!$F$19:$F$33,0)),"Not licensed"))</f>
        <v/>
      </c>
      <c r="N26" s="15" t="str">
        <f aca="false">IF(OR(B26="",NOT(ISNUMBER(M26))),"",J26*M26)</f>
        <v/>
      </c>
      <c r="O26" s="15" t="str">
        <f aca="false">IF(OR(B26="",N26=""),"",L26-N26)</f>
        <v/>
      </c>
      <c r="P26" s="17" t="str">
        <f aca="false">IF(B26="","",IF(OR(D26="",E26="",F26="",G26="",H26=""),"Missing data. ","")&amp;IF(M26="Not licensed","Category, territory or channel not in contract. ","")&amp;IF(IF(AND(ISNUMBER(M26),ISNUMBER(K26)),ROUND(K26-M26,4)&lt;&gt;0,FALSE()),"Reported rate differs from contract. ","")&amp;IF(IF(ISNUMBER(O26),ABS(O26)&gt;0.5,FALSE()),"Royalty differs from calculated. ","")&amp;IF(IF(AND(ISNUMBER(H26),ISNUMBER(I26)),IF(H26&gt;0,I26/H26&gt;'Contract terms'!$C$11,FALSE()),FALSE()),"Deductions above cap. ",""))</f>
        <v/>
      </c>
    </row>
    <row r="27" customFormat="false" ht="15" hidden="false" customHeight="false" outlineLevel="0" collapsed="false">
      <c r="B27" s="7"/>
      <c r="C27" s="7"/>
      <c r="D27" s="7"/>
      <c r="E27" s="7"/>
      <c r="F27" s="7"/>
      <c r="G27" s="14"/>
      <c r="H27" s="9"/>
      <c r="I27" s="9"/>
      <c r="J27" s="15" t="str">
        <f aca="false">IF(H27="","",H27-I27)</f>
        <v/>
      </c>
      <c r="K27" s="8"/>
      <c r="L27" s="9"/>
      <c r="M27" s="16" t="str">
        <f aca="false">IF(B27="","",IFERROR(INDEX('Contract terms'!$E$19:$E$33,MATCH(D27&amp;"|"&amp;E27&amp;"|"&amp;F27,'Contract terms'!$F$19:$F$33,0)),"Not licensed"))</f>
        <v/>
      </c>
      <c r="N27" s="15" t="str">
        <f aca="false">IF(OR(B27="",NOT(ISNUMBER(M27))),"",J27*M27)</f>
        <v/>
      </c>
      <c r="O27" s="15" t="str">
        <f aca="false">IF(OR(B27="",N27=""),"",L27-N27)</f>
        <v/>
      </c>
      <c r="P27" s="17" t="str">
        <f aca="false">IF(B27="","",IF(OR(D27="",E27="",F27="",G27="",H27=""),"Missing data. ","")&amp;IF(M27="Not licensed","Category, territory or channel not in contract. ","")&amp;IF(IF(AND(ISNUMBER(M27),ISNUMBER(K27)),ROUND(K27-M27,4)&lt;&gt;0,FALSE()),"Reported rate differs from contract. ","")&amp;IF(IF(ISNUMBER(O27),ABS(O27)&gt;0.5,FALSE()),"Royalty differs from calculated. ","")&amp;IF(IF(AND(ISNUMBER(H27),ISNUMBER(I27)),IF(H27&gt;0,I27/H27&gt;'Contract terms'!$C$11,FALSE()),FALSE()),"Deductions above cap. ",""))</f>
        <v/>
      </c>
    </row>
    <row r="28" customFormat="false" ht="15" hidden="false" customHeight="false" outlineLevel="0" collapsed="false">
      <c r="B28" s="7"/>
      <c r="C28" s="7"/>
      <c r="D28" s="7"/>
      <c r="E28" s="7"/>
      <c r="F28" s="7"/>
      <c r="G28" s="14"/>
      <c r="H28" s="9"/>
      <c r="I28" s="9"/>
      <c r="J28" s="15" t="str">
        <f aca="false">IF(H28="","",H28-I28)</f>
        <v/>
      </c>
      <c r="K28" s="8"/>
      <c r="L28" s="9"/>
      <c r="M28" s="16" t="str">
        <f aca="false">IF(B28="","",IFERROR(INDEX('Contract terms'!$E$19:$E$33,MATCH(D28&amp;"|"&amp;E28&amp;"|"&amp;F28,'Contract terms'!$F$19:$F$33,0)),"Not licensed"))</f>
        <v/>
      </c>
      <c r="N28" s="15" t="str">
        <f aca="false">IF(OR(B28="",NOT(ISNUMBER(M28))),"",J28*M28)</f>
        <v/>
      </c>
      <c r="O28" s="15" t="str">
        <f aca="false">IF(OR(B28="",N28=""),"",L28-N28)</f>
        <v/>
      </c>
      <c r="P28" s="17" t="str">
        <f aca="false">IF(B28="","",IF(OR(D28="",E28="",F28="",G28="",H28=""),"Missing data. ","")&amp;IF(M28="Not licensed","Category, territory or channel not in contract. ","")&amp;IF(IF(AND(ISNUMBER(M28),ISNUMBER(K28)),ROUND(K28-M28,4)&lt;&gt;0,FALSE()),"Reported rate differs from contract. ","")&amp;IF(IF(ISNUMBER(O28),ABS(O28)&gt;0.5,FALSE()),"Royalty differs from calculated. ","")&amp;IF(IF(AND(ISNUMBER(H28),ISNUMBER(I28)),IF(H28&gt;0,I28/H28&gt;'Contract terms'!$C$11,FALSE()),FALSE()),"Deductions above cap. ",""))</f>
        <v/>
      </c>
    </row>
    <row r="29" customFormat="false" ht="15" hidden="false" customHeight="false" outlineLevel="0" collapsed="false">
      <c r="B29" s="7"/>
      <c r="C29" s="7"/>
      <c r="D29" s="7"/>
      <c r="E29" s="7"/>
      <c r="F29" s="7"/>
      <c r="G29" s="14"/>
      <c r="H29" s="9"/>
      <c r="I29" s="9"/>
      <c r="J29" s="15" t="str">
        <f aca="false">IF(H29="","",H29-I29)</f>
        <v/>
      </c>
      <c r="K29" s="8"/>
      <c r="L29" s="9"/>
      <c r="M29" s="16" t="str">
        <f aca="false">IF(B29="","",IFERROR(INDEX('Contract terms'!$E$19:$E$33,MATCH(D29&amp;"|"&amp;E29&amp;"|"&amp;F29,'Contract terms'!$F$19:$F$33,0)),"Not licensed"))</f>
        <v/>
      </c>
      <c r="N29" s="15" t="str">
        <f aca="false">IF(OR(B29="",NOT(ISNUMBER(M29))),"",J29*M29)</f>
        <v/>
      </c>
      <c r="O29" s="15" t="str">
        <f aca="false">IF(OR(B29="",N29=""),"",L29-N29)</f>
        <v/>
      </c>
      <c r="P29" s="17" t="str">
        <f aca="false">IF(B29="","",IF(OR(D29="",E29="",F29="",G29="",H29=""),"Missing data. ","")&amp;IF(M29="Not licensed","Category, territory or channel not in contract. ","")&amp;IF(IF(AND(ISNUMBER(M29),ISNUMBER(K29)),ROUND(K29-M29,4)&lt;&gt;0,FALSE()),"Reported rate differs from contract. ","")&amp;IF(IF(ISNUMBER(O29),ABS(O29)&gt;0.5,FALSE()),"Royalty differs from calculated. ","")&amp;IF(IF(AND(ISNUMBER(H29),ISNUMBER(I29)),IF(H29&gt;0,I29/H29&gt;'Contract terms'!$C$11,FALSE()),FALSE()),"Deductions above cap. ",""))</f>
        <v/>
      </c>
    </row>
    <row r="30" customFormat="false" ht="15" hidden="false" customHeight="false" outlineLevel="0" collapsed="false">
      <c r="B30" s="7"/>
      <c r="C30" s="7"/>
      <c r="D30" s="7"/>
      <c r="E30" s="7"/>
      <c r="F30" s="7"/>
      <c r="G30" s="14"/>
      <c r="H30" s="9"/>
      <c r="I30" s="9"/>
      <c r="J30" s="15" t="str">
        <f aca="false">IF(H30="","",H30-I30)</f>
        <v/>
      </c>
      <c r="K30" s="8"/>
      <c r="L30" s="9"/>
      <c r="M30" s="16" t="str">
        <f aca="false">IF(B30="","",IFERROR(INDEX('Contract terms'!$E$19:$E$33,MATCH(D30&amp;"|"&amp;E30&amp;"|"&amp;F30,'Contract terms'!$F$19:$F$33,0)),"Not licensed"))</f>
        <v/>
      </c>
      <c r="N30" s="15" t="str">
        <f aca="false">IF(OR(B30="",NOT(ISNUMBER(M30))),"",J30*M30)</f>
        <v/>
      </c>
      <c r="O30" s="15" t="str">
        <f aca="false">IF(OR(B30="",N30=""),"",L30-N30)</f>
        <v/>
      </c>
      <c r="P30" s="17" t="str">
        <f aca="false">IF(B30="","",IF(OR(D30="",E30="",F30="",G30="",H30=""),"Missing data. ","")&amp;IF(M30="Not licensed","Category, territory or channel not in contract. ","")&amp;IF(IF(AND(ISNUMBER(M30),ISNUMBER(K30)),ROUND(K30-M30,4)&lt;&gt;0,FALSE()),"Reported rate differs from contract. ","")&amp;IF(IF(ISNUMBER(O30),ABS(O30)&gt;0.5,FALSE()),"Royalty differs from calculated. ","")&amp;IF(IF(AND(ISNUMBER(H30),ISNUMBER(I30)),IF(H30&gt;0,I30/H30&gt;'Contract terms'!$C$11,FALSE()),FALSE()),"Deductions above cap. ",""))</f>
        <v/>
      </c>
    </row>
    <row r="31" customFormat="false" ht="15" hidden="false" customHeight="false" outlineLevel="0" collapsed="false">
      <c r="B31" s="7"/>
      <c r="C31" s="7"/>
      <c r="D31" s="7"/>
      <c r="E31" s="7"/>
      <c r="F31" s="7"/>
      <c r="G31" s="14"/>
      <c r="H31" s="9"/>
      <c r="I31" s="9"/>
      <c r="J31" s="15" t="str">
        <f aca="false">IF(H31="","",H31-I31)</f>
        <v/>
      </c>
      <c r="K31" s="8"/>
      <c r="L31" s="9"/>
      <c r="M31" s="16" t="str">
        <f aca="false">IF(B31="","",IFERROR(INDEX('Contract terms'!$E$19:$E$33,MATCH(D31&amp;"|"&amp;E31&amp;"|"&amp;F31,'Contract terms'!$F$19:$F$33,0)),"Not licensed"))</f>
        <v/>
      </c>
      <c r="N31" s="15" t="str">
        <f aca="false">IF(OR(B31="",NOT(ISNUMBER(M31))),"",J31*M31)</f>
        <v/>
      </c>
      <c r="O31" s="15" t="str">
        <f aca="false">IF(OR(B31="",N31=""),"",L31-N31)</f>
        <v/>
      </c>
      <c r="P31" s="17" t="str">
        <f aca="false">IF(B31="","",IF(OR(D31="",E31="",F31="",G31="",H31=""),"Missing data. ","")&amp;IF(M31="Not licensed","Category, territory or channel not in contract. ","")&amp;IF(IF(AND(ISNUMBER(M31),ISNUMBER(K31)),ROUND(K31-M31,4)&lt;&gt;0,FALSE()),"Reported rate differs from contract. ","")&amp;IF(IF(ISNUMBER(O31),ABS(O31)&gt;0.5,FALSE()),"Royalty differs from calculated. ","")&amp;IF(IF(AND(ISNUMBER(H31),ISNUMBER(I31)),IF(H31&gt;0,I31/H31&gt;'Contract terms'!$C$11,FALSE()),FALSE()),"Deductions above cap. ",""))</f>
        <v/>
      </c>
    </row>
    <row r="32" customFormat="false" ht="15" hidden="false" customHeight="false" outlineLevel="0" collapsed="false">
      <c r="B32" s="7"/>
      <c r="C32" s="7"/>
      <c r="D32" s="7"/>
      <c r="E32" s="7"/>
      <c r="F32" s="7"/>
      <c r="G32" s="14"/>
      <c r="H32" s="9"/>
      <c r="I32" s="9"/>
      <c r="J32" s="15" t="str">
        <f aca="false">IF(H32="","",H32-I32)</f>
        <v/>
      </c>
      <c r="K32" s="8"/>
      <c r="L32" s="9"/>
      <c r="M32" s="16" t="str">
        <f aca="false">IF(B32="","",IFERROR(INDEX('Contract terms'!$E$19:$E$33,MATCH(D32&amp;"|"&amp;E32&amp;"|"&amp;F32,'Contract terms'!$F$19:$F$33,0)),"Not licensed"))</f>
        <v/>
      </c>
      <c r="N32" s="15" t="str">
        <f aca="false">IF(OR(B32="",NOT(ISNUMBER(M32))),"",J32*M32)</f>
        <v/>
      </c>
      <c r="O32" s="15" t="str">
        <f aca="false">IF(OR(B32="",N32=""),"",L32-N32)</f>
        <v/>
      </c>
      <c r="P32" s="17" t="str">
        <f aca="false">IF(B32="","",IF(OR(D32="",E32="",F32="",G32="",H32=""),"Missing data. ","")&amp;IF(M32="Not licensed","Category, territory or channel not in contract. ","")&amp;IF(IF(AND(ISNUMBER(M32),ISNUMBER(K32)),ROUND(K32-M32,4)&lt;&gt;0,FALSE()),"Reported rate differs from contract. ","")&amp;IF(IF(ISNUMBER(O32),ABS(O32)&gt;0.5,FALSE()),"Royalty differs from calculated. ","")&amp;IF(IF(AND(ISNUMBER(H32),ISNUMBER(I32)),IF(H32&gt;0,I32/H32&gt;'Contract terms'!$C$11,FALSE()),FALSE()),"Deductions above cap. ",""))</f>
        <v/>
      </c>
    </row>
    <row r="33" customFormat="false" ht="15" hidden="false" customHeight="false" outlineLevel="0" collapsed="false">
      <c r="B33" s="7"/>
      <c r="C33" s="7"/>
      <c r="D33" s="7"/>
      <c r="E33" s="7"/>
      <c r="F33" s="7"/>
      <c r="G33" s="14"/>
      <c r="H33" s="9"/>
      <c r="I33" s="9"/>
      <c r="J33" s="15" t="str">
        <f aca="false">IF(H33="","",H33-I33)</f>
        <v/>
      </c>
      <c r="K33" s="8"/>
      <c r="L33" s="9"/>
      <c r="M33" s="16" t="str">
        <f aca="false">IF(B33="","",IFERROR(INDEX('Contract terms'!$E$19:$E$33,MATCH(D33&amp;"|"&amp;E33&amp;"|"&amp;F33,'Contract terms'!$F$19:$F$33,0)),"Not licensed"))</f>
        <v/>
      </c>
      <c r="N33" s="15" t="str">
        <f aca="false">IF(OR(B33="",NOT(ISNUMBER(M33))),"",J33*M33)</f>
        <v/>
      </c>
      <c r="O33" s="15" t="str">
        <f aca="false">IF(OR(B33="",N33=""),"",L33-N33)</f>
        <v/>
      </c>
      <c r="P33" s="17" t="str">
        <f aca="false">IF(B33="","",IF(OR(D33="",E33="",F33="",G33="",H33=""),"Missing data. ","")&amp;IF(M33="Not licensed","Category, territory or channel not in contract. ","")&amp;IF(IF(AND(ISNUMBER(M33),ISNUMBER(K33)),ROUND(K33-M33,4)&lt;&gt;0,FALSE()),"Reported rate differs from contract. ","")&amp;IF(IF(ISNUMBER(O33),ABS(O33)&gt;0.5,FALSE()),"Royalty differs from calculated. ","")&amp;IF(IF(AND(ISNUMBER(H33),ISNUMBER(I33)),IF(H33&gt;0,I33/H33&gt;'Contract terms'!$C$11,FALSE()),FALSE()),"Deductions above cap. ",""))</f>
        <v/>
      </c>
    </row>
    <row r="34" customFormat="false" ht="15" hidden="false" customHeight="false" outlineLevel="0" collapsed="false">
      <c r="B34" s="7"/>
      <c r="C34" s="7"/>
      <c r="D34" s="7"/>
      <c r="E34" s="7"/>
      <c r="F34" s="7"/>
      <c r="G34" s="14"/>
      <c r="H34" s="9"/>
      <c r="I34" s="9"/>
      <c r="J34" s="15" t="str">
        <f aca="false">IF(H34="","",H34-I34)</f>
        <v/>
      </c>
      <c r="K34" s="8"/>
      <c r="L34" s="9"/>
      <c r="M34" s="16" t="str">
        <f aca="false">IF(B34="","",IFERROR(INDEX('Contract terms'!$E$19:$E$33,MATCH(D34&amp;"|"&amp;E34&amp;"|"&amp;F34,'Contract terms'!$F$19:$F$33,0)),"Not licensed"))</f>
        <v/>
      </c>
      <c r="N34" s="15" t="str">
        <f aca="false">IF(OR(B34="",NOT(ISNUMBER(M34))),"",J34*M34)</f>
        <v/>
      </c>
      <c r="O34" s="15" t="str">
        <f aca="false">IF(OR(B34="",N34=""),"",L34-N34)</f>
        <v/>
      </c>
      <c r="P34" s="17" t="str">
        <f aca="false">IF(B34="","",IF(OR(D34="",E34="",F34="",G34="",H34=""),"Missing data. ","")&amp;IF(M34="Not licensed","Category, territory or channel not in contract. ","")&amp;IF(IF(AND(ISNUMBER(M34),ISNUMBER(K34)),ROUND(K34-M34,4)&lt;&gt;0,FALSE()),"Reported rate differs from contract. ","")&amp;IF(IF(ISNUMBER(O34),ABS(O34)&gt;0.5,FALSE()),"Royalty differs from calculated. ","")&amp;IF(IF(AND(ISNUMBER(H34),ISNUMBER(I34)),IF(H34&gt;0,I34/H34&gt;'Contract terms'!$C$11,FALSE()),FALSE()),"Deductions above cap. ",""))</f>
        <v/>
      </c>
    </row>
    <row r="35" customFormat="false" ht="15" hidden="false" customHeight="false" outlineLevel="0" collapsed="false">
      <c r="B35" s="7"/>
      <c r="C35" s="7"/>
      <c r="D35" s="7"/>
      <c r="E35" s="7"/>
      <c r="F35" s="7"/>
      <c r="G35" s="14"/>
      <c r="H35" s="9"/>
      <c r="I35" s="9"/>
      <c r="J35" s="15" t="str">
        <f aca="false">IF(H35="","",H35-I35)</f>
        <v/>
      </c>
      <c r="K35" s="8"/>
      <c r="L35" s="9"/>
      <c r="M35" s="16" t="str">
        <f aca="false">IF(B35="","",IFERROR(INDEX('Contract terms'!$E$19:$E$33,MATCH(D35&amp;"|"&amp;E35&amp;"|"&amp;F35,'Contract terms'!$F$19:$F$33,0)),"Not licensed"))</f>
        <v/>
      </c>
      <c r="N35" s="15" t="str">
        <f aca="false">IF(OR(B35="",NOT(ISNUMBER(M35))),"",J35*M35)</f>
        <v/>
      </c>
      <c r="O35" s="15" t="str">
        <f aca="false">IF(OR(B35="",N35=""),"",L35-N35)</f>
        <v/>
      </c>
      <c r="P35" s="17" t="str">
        <f aca="false">IF(B35="","",IF(OR(D35="",E35="",F35="",G35="",H35=""),"Missing data. ","")&amp;IF(M35="Not licensed","Category, territory or channel not in contract. ","")&amp;IF(IF(AND(ISNUMBER(M35),ISNUMBER(K35)),ROUND(K35-M35,4)&lt;&gt;0,FALSE()),"Reported rate differs from contract. ","")&amp;IF(IF(ISNUMBER(O35),ABS(O35)&gt;0.5,FALSE()),"Royalty differs from calculated. ","")&amp;IF(IF(AND(ISNUMBER(H35),ISNUMBER(I35)),IF(H35&gt;0,I35/H35&gt;'Contract terms'!$C$11,FALSE()),FALSE()),"Deductions above cap. ",""))</f>
        <v/>
      </c>
    </row>
    <row r="36" customFormat="false" ht="15" hidden="false" customHeight="false" outlineLevel="0" collapsed="false">
      <c r="B36" s="7"/>
      <c r="C36" s="7"/>
      <c r="D36" s="7"/>
      <c r="E36" s="7"/>
      <c r="F36" s="7"/>
      <c r="G36" s="14"/>
      <c r="H36" s="9"/>
      <c r="I36" s="9"/>
      <c r="J36" s="15" t="str">
        <f aca="false">IF(H36="","",H36-I36)</f>
        <v/>
      </c>
      <c r="K36" s="8"/>
      <c r="L36" s="9"/>
      <c r="M36" s="16" t="str">
        <f aca="false">IF(B36="","",IFERROR(INDEX('Contract terms'!$E$19:$E$33,MATCH(D36&amp;"|"&amp;E36&amp;"|"&amp;F36,'Contract terms'!$F$19:$F$33,0)),"Not licensed"))</f>
        <v/>
      </c>
      <c r="N36" s="15" t="str">
        <f aca="false">IF(OR(B36="",NOT(ISNUMBER(M36))),"",J36*M36)</f>
        <v/>
      </c>
      <c r="O36" s="15" t="str">
        <f aca="false">IF(OR(B36="",N36=""),"",L36-N36)</f>
        <v/>
      </c>
      <c r="P36" s="17" t="str">
        <f aca="false">IF(B36="","",IF(OR(D36="",E36="",F36="",G36="",H36=""),"Missing data. ","")&amp;IF(M36="Not licensed","Category, territory or channel not in contract. ","")&amp;IF(IF(AND(ISNUMBER(M36),ISNUMBER(K36)),ROUND(K36-M36,4)&lt;&gt;0,FALSE()),"Reported rate differs from contract. ","")&amp;IF(IF(ISNUMBER(O36),ABS(O36)&gt;0.5,FALSE()),"Royalty differs from calculated. ","")&amp;IF(IF(AND(ISNUMBER(H36),ISNUMBER(I36)),IF(H36&gt;0,I36/H36&gt;'Contract terms'!$C$11,FALSE()),FALSE()),"Deductions above cap. ",""))</f>
        <v/>
      </c>
    </row>
    <row r="37" customFormat="false" ht="15" hidden="false" customHeight="false" outlineLevel="0" collapsed="false">
      <c r="B37" s="7"/>
      <c r="C37" s="7"/>
      <c r="D37" s="7"/>
      <c r="E37" s="7"/>
      <c r="F37" s="7"/>
      <c r="G37" s="14"/>
      <c r="H37" s="9"/>
      <c r="I37" s="9"/>
      <c r="J37" s="15" t="str">
        <f aca="false">IF(H37="","",H37-I37)</f>
        <v/>
      </c>
      <c r="K37" s="8"/>
      <c r="L37" s="9"/>
      <c r="M37" s="16" t="str">
        <f aca="false">IF(B37="","",IFERROR(INDEX('Contract terms'!$E$19:$E$33,MATCH(D37&amp;"|"&amp;E37&amp;"|"&amp;F37,'Contract terms'!$F$19:$F$33,0)),"Not licensed"))</f>
        <v/>
      </c>
      <c r="N37" s="15" t="str">
        <f aca="false">IF(OR(B37="",NOT(ISNUMBER(M37))),"",J37*M37)</f>
        <v/>
      </c>
      <c r="O37" s="15" t="str">
        <f aca="false">IF(OR(B37="",N37=""),"",L37-N37)</f>
        <v/>
      </c>
      <c r="P37" s="17" t="str">
        <f aca="false">IF(B37="","",IF(OR(D37="",E37="",F37="",G37="",H37=""),"Missing data. ","")&amp;IF(M37="Not licensed","Category, territory or channel not in contract. ","")&amp;IF(IF(AND(ISNUMBER(M37),ISNUMBER(K37)),ROUND(K37-M37,4)&lt;&gt;0,FALSE()),"Reported rate differs from contract. ","")&amp;IF(IF(ISNUMBER(O37),ABS(O37)&gt;0.5,FALSE()),"Royalty differs from calculated. ","")&amp;IF(IF(AND(ISNUMBER(H37),ISNUMBER(I37)),IF(H37&gt;0,I37/H37&gt;'Contract terms'!$C$11,FALSE()),FALSE()),"Deductions above cap. ",""))</f>
        <v/>
      </c>
    </row>
    <row r="38" customFormat="false" ht="15" hidden="false" customHeight="false" outlineLevel="0" collapsed="false">
      <c r="B38" s="7"/>
      <c r="C38" s="7"/>
      <c r="D38" s="7"/>
      <c r="E38" s="7"/>
      <c r="F38" s="7"/>
      <c r="G38" s="14"/>
      <c r="H38" s="9"/>
      <c r="I38" s="9"/>
      <c r="J38" s="15" t="str">
        <f aca="false">IF(H38="","",H38-I38)</f>
        <v/>
      </c>
      <c r="K38" s="8"/>
      <c r="L38" s="9"/>
      <c r="M38" s="16" t="str">
        <f aca="false">IF(B38="","",IFERROR(INDEX('Contract terms'!$E$19:$E$33,MATCH(D38&amp;"|"&amp;E38&amp;"|"&amp;F38,'Contract terms'!$F$19:$F$33,0)),"Not licensed"))</f>
        <v/>
      </c>
      <c r="N38" s="15" t="str">
        <f aca="false">IF(OR(B38="",NOT(ISNUMBER(M38))),"",J38*M38)</f>
        <v/>
      </c>
      <c r="O38" s="15" t="str">
        <f aca="false">IF(OR(B38="",N38=""),"",L38-N38)</f>
        <v/>
      </c>
      <c r="P38" s="17" t="str">
        <f aca="false">IF(B38="","",IF(OR(D38="",E38="",F38="",G38="",H38=""),"Missing data. ","")&amp;IF(M38="Not licensed","Category, territory or channel not in contract. ","")&amp;IF(IF(AND(ISNUMBER(M38),ISNUMBER(K38)),ROUND(K38-M38,4)&lt;&gt;0,FALSE()),"Reported rate differs from contract. ","")&amp;IF(IF(ISNUMBER(O38),ABS(O38)&gt;0.5,FALSE()),"Royalty differs from calculated. ","")&amp;IF(IF(AND(ISNUMBER(H38),ISNUMBER(I38)),IF(H38&gt;0,I38/H38&gt;'Contract terms'!$C$11,FALSE()),FALSE()),"Deductions above cap. ",""))</f>
        <v/>
      </c>
    </row>
    <row r="39" customFormat="false" ht="15" hidden="false" customHeight="false" outlineLevel="0" collapsed="false">
      <c r="B39" s="7"/>
      <c r="C39" s="7"/>
      <c r="D39" s="7"/>
      <c r="E39" s="7"/>
      <c r="F39" s="7"/>
      <c r="G39" s="14"/>
      <c r="H39" s="9"/>
      <c r="I39" s="9"/>
      <c r="J39" s="15" t="str">
        <f aca="false">IF(H39="","",H39-I39)</f>
        <v/>
      </c>
      <c r="K39" s="8"/>
      <c r="L39" s="9"/>
      <c r="M39" s="16" t="str">
        <f aca="false">IF(B39="","",IFERROR(INDEX('Contract terms'!$E$19:$E$33,MATCH(D39&amp;"|"&amp;E39&amp;"|"&amp;F39,'Contract terms'!$F$19:$F$33,0)),"Not licensed"))</f>
        <v/>
      </c>
      <c r="N39" s="15" t="str">
        <f aca="false">IF(OR(B39="",NOT(ISNUMBER(M39))),"",J39*M39)</f>
        <v/>
      </c>
      <c r="O39" s="15" t="str">
        <f aca="false">IF(OR(B39="",N39=""),"",L39-N39)</f>
        <v/>
      </c>
      <c r="P39" s="17" t="str">
        <f aca="false">IF(B39="","",IF(OR(D39="",E39="",F39="",G39="",H39=""),"Missing data. ","")&amp;IF(M39="Not licensed","Category, territory or channel not in contract. ","")&amp;IF(IF(AND(ISNUMBER(M39),ISNUMBER(K39)),ROUND(K39-M39,4)&lt;&gt;0,FALSE()),"Reported rate differs from contract. ","")&amp;IF(IF(ISNUMBER(O39),ABS(O39)&gt;0.5,FALSE()),"Royalty differs from calculated. ","")&amp;IF(IF(AND(ISNUMBER(H39),ISNUMBER(I39)),IF(H39&gt;0,I39/H39&gt;'Contract terms'!$C$11,FALSE()),FALSE()),"Deductions above cap. ",""))</f>
        <v/>
      </c>
    </row>
    <row r="40" customFormat="false" ht="15" hidden="false" customHeight="false" outlineLevel="0" collapsed="false">
      <c r="B40" s="7"/>
      <c r="C40" s="7"/>
      <c r="D40" s="7"/>
      <c r="E40" s="7"/>
      <c r="F40" s="7"/>
      <c r="G40" s="14"/>
      <c r="H40" s="9"/>
      <c r="I40" s="9"/>
      <c r="J40" s="15" t="str">
        <f aca="false">IF(H40="","",H40-I40)</f>
        <v/>
      </c>
      <c r="K40" s="8"/>
      <c r="L40" s="9"/>
      <c r="M40" s="16" t="str">
        <f aca="false">IF(B40="","",IFERROR(INDEX('Contract terms'!$E$19:$E$33,MATCH(D40&amp;"|"&amp;E40&amp;"|"&amp;F40,'Contract terms'!$F$19:$F$33,0)),"Not licensed"))</f>
        <v/>
      </c>
      <c r="N40" s="15" t="str">
        <f aca="false">IF(OR(B40="",NOT(ISNUMBER(M40))),"",J40*M40)</f>
        <v/>
      </c>
      <c r="O40" s="15" t="str">
        <f aca="false">IF(OR(B40="",N40=""),"",L40-N40)</f>
        <v/>
      </c>
      <c r="P40" s="17" t="str">
        <f aca="false">IF(B40="","",IF(OR(D40="",E40="",F40="",G40="",H40=""),"Missing data. ","")&amp;IF(M40="Not licensed","Category, territory or channel not in contract. ","")&amp;IF(IF(AND(ISNUMBER(M40),ISNUMBER(K40)),ROUND(K40-M40,4)&lt;&gt;0,FALSE()),"Reported rate differs from contract. ","")&amp;IF(IF(ISNUMBER(O40),ABS(O40)&gt;0.5,FALSE()),"Royalty differs from calculated. ","")&amp;IF(IF(AND(ISNUMBER(H40),ISNUMBER(I40)),IF(H40&gt;0,I40/H40&gt;'Contract terms'!$C$11,FALSE()),FALSE()),"Deductions above cap. ",""))</f>
        <v/>
      </c>
    </row>
    <row r="41" customFormat="false" ht="15" hidden="false" customHeight="false" outlineLevel="0" collapsed="false">
      <c r="B41" s="7"/>
      <c r="C41" s="7"/>
      <c r="D41" s="7"/>
      <c r="E41" s="7"/>
      <c r="F41" s="7"/>
      <c r="G41" s="14"/>
      <c r="H41" s="9"/>
      <c r="I41" s="9"/>
      <c r="J41" s="15" t="str">
        <f aca="false">IF(H41="","",H41-I41)</f>
        <v/>
      </c>
      <c r="K41" s="8"/>
      <c r="L41" s="9"/>
      <c r="M41" s="16" t="str">
        <f aca="false">IF(B41="","",IFERROR(INDEX('Contract terms'!$E$19:$E$33,MATCH(D41&amp;"|"&amp;E41&amp;"|"&amp;F41,'Contract terms'!$F$19:$F$33,0)),"Not licensed"))</f>
        <v/>
      </c>
      <c r="N41" s="15" t="str">
        <f aca="false">IF(OR(B41="",NOT(ISNUMBER(M41))),"",J41*M41)</f>
        <v/>
      </c>
      <c r="O41" s="15" t="str">
        <f aca="false">IF(OR(B41="",N41=""),"",L41-N41)</f>
        <v/>
      </c>
      <c r="P41" s="17" t="str">
        <f aca="false">IF(B41="","",IF(OR(D41="",E41="",F41="",G41="",H41=""),"Missing data. ","")&amp;IF(M41="Not licensed","Category, territory or channel not in contract. ","")&amp;IF(IF(AND(ISNUMBER(M41),ISNUMBER(K41)),ROUND(K41-M41,4)&lt;&gt;0,FALSE()),"Reported rate differs from contract. ","")&amp;IF(IF(ISNUMBER(O41),ABS(O41)&gt;0.5,FALSE()),"Royalty differs from calculated. ","")&amp;IF(IF(AND(ISNUMBER(H41),ISNUMBER(I41)),IF(H41&gt;0,I41/H41&gt;'Contract terms'!$C$11,FALSE()),FALSE()),"Deductions above cap. ",""))</f>
        <v/>
      </c>
    </row>
    <row r="42" customFormat="false" ht="15" hidden="false" customHeight="false" outlineLevel="0" collapsed="false">
      <c r="B42" s="7"/>
      <c r="C42" s="7"/>
      <c r="D42" s="7"/>
      <c r="E42" s="7"/>
      <c r="F42" s="7"/>
      <c r="G42" s="14"/>
      <c r="H42" s="9"/>
      <c r="I42" s="9"/>
      <c r="J42" s="15" t="str">
        <f aca="false">IF(H42="","",H42-I42)</f>
        <v/>
      </c>
      <c r="K42" s="8"/>
      <c r="L42" s="9"/>
      <c r="M42" s="16" t="str">
        <f aca="false">IF(B42="","",IFERROR(INDEX('Contract terms'!$E$19:$E$33,MATCH(D42&amp;"|"&amp;E42&amp;"|"&amp;F42,'Contract terms'!$F$19:$F$33,0)),"Not licensed"))</f>
        <v/>
      </c>
      <c r="N42" s="15" t="str">
        <f aca="false">IF(OR(B42="",NOT(ISNUMBER(M42))),"",J42*M42)</f>
        <v/>
      </c>
      <c r="O42" s="15" t="str">
        <f aca="false">IF(OR(B42="",N42=""),"",L42-N42)</f>
        <v/>
      </c>
      <c r="P42" s="17" t="str">
        <f aca="false">IF(B42="","",IF(OR(D42="",E42="",F42="",G42="",H42=""),"Missing data. ","")&amp;IF(M42="Not licensed","Category, territory or channel not in contract. ","")&amp;IF(IF(AND(ISNUMBER(M42),ISNUMBER(K42)),ROUND(K42-M42,4)&lt;&gt;0,FALSE()),"Reported rate differs from contract. ","")&amp;IF(IF(ISNUMBER(O42),ABS(O42)&gt;0.5,FALSE()),"Royalty differs from calculated. ","")&amp;IF(IF(AND(ISNUMBER(H42),ISNUMBER(I42)),IF(H42&gt;0,I42/H42&gt;'Contract terms'!$C$11,FALSE()),FALSE()),"Deductions above cap. ",""))</f>
        <v/>
      </c>
    </row>
    <row r="43" customFormat="false" ht="15" hidden="false" customHeight="false" outlineLevel="0" collapsed="false">
      <c r="B43" s="7"/>
      <c r="C43" s="7"/>
      <c r="D43" s="7"/>
      <c r="E43" s="7"/>
      <c r="F43" s="7"/>
      <c r="G43" s="14"/>
      <c r="H43" s="9"/>
      <c r="I43" s="9"/>
      <c r="J43" s="15" t="str">
        <f aca="false">IF(H43="","",H43-I43)</f>
        <v/>
      </c>
      <c r="K43" s="8"/>
      <c r="L43" s="9"/>
      <c r="M43" s="16" t="str">
        <f aca="false">IF(B43="","",IFERROR(INDEX('Contract terms'!$E$19:$E$33,MATCH(D43&amp;"|"&amp;E43&amp;"|"&amp;F43,'Contract terms'!$F$19:$F$33,0)),"Not licensed"))</f>
        <v/>
      </c>
      <c r="N43" s="15" t="str">
        <f aca="false">IF(OR(B43="",NOT(ISNUMBER(M43))),"",J43*M43)</f>
        <v/>
      </c>
      <c r="O43" s="15" t="str">
        <f aca="false">IF(OR(B43="",N43=""),"",L43-N43)</f>
        <v/>
      </c>
      <c r="P43" s="17" t="str">
        <f aca="false">IF(B43="","",IF(OR(D43="",E43="",F43="",G43="",H43=""),"Missing data. ","")&amp;IF(M43="Not licensed","Category, territory or channel not in contract. ","")&amp;IF(IF(AND(ISNUMBER(M43),ISNUMBER(K43)),ROUND(K43-M43,4)&lt;&gt;0,FALSE()),"Reported rate differs from contract. ","")&amp;IF(IF(ISNUMBER(O43),ABS(O43)&gt;0.5,FALSE()),"Royalty differs from calculated. ","")&amp;IF(IF(AND(ISNUMBER(H43),ISNUMBER(I43)),IF(H43&gt;0,I43/H43&gt;'Contract terms'!$C$11,FALSE()),FALSE()),"Deductions above cap. ",""))</f>
        <v/>
      </c>
    </row>
    <row r="44" customFormat="false" ht="15" hidden="false" customHeight="false" outlineLevel="0" collapsed="false">
      <c r="B44" s="7"/>
      <c r="C44" s="7"/>
      <c r="D44" s="7"/>
      <c r="E44" s="7"/>
      <c r="F44" s="7"/>
      <c r="G44" s="14"/>
      <c r="H44" s="9"/>
      <c r="I44" s="9"/>
      <c r="J44" s="15" t="str">
        <f aca="false">IF(H44="","",H44-I44)</f>
        <v/>
      </c>
      <c r="K44" s="8"/>
      <c r="L44" s="9"/>
      <c r="M44" s="16" t="str">
        <f aca="false">IF(B44="","",IFERROR(INDEX('Contract terms'!$E$19:$E$33,MATCH(D44&amp;"|"&amp;E44&amp;"|"&amp;F44,'Contract terms'!$F$19:$F$33,0)),"Not licensed"))</f>
        <v/>
      </c>
      <c r="N44" s="15" t="str">
        <f aca="false">IF(OR(B44="",NOT(ISNUMBER(M44))),"",J44*M44)</f>
        <v/>
      </c>
      <c r="O44" s="15" t="str">
        <f aca="false">IF(OR(B44="",N44=""),"",L44-N44)</f>
        <v/>
      </c>
      <c r="P44" s="17" t="str">
        <f aca="false">IF(B44="","",IF(OR(D44="",E44="",F44="",G44="",H44=""),"Missing data. ","")&amp;IF(M44="Not licensed","Category, territory or channel not in contract. ","")&amp;IF(IF(AND(ISNUMBER(M44),ISNUMBER(K44)),ROUND(K44-M44,4)&lt;&gt;0,FALSE()),"Reported rate differs from contract. ","")&amp;IF(IF(ISNUMBER(O44),ABS(O44)&gt;0.5,FALSE()),"Royalty differs from calculated. ","")&amp;IF(IF(AND(ISNUMBER(H44),ISNUMBER(I44)),IF(H44&gt;0,I44/H44&gt;'Contract terms'!$C$11,FALSE()),FALSE()),"Deductions above cap. ",""))</f>
        <v/>
      </c>
    </row>
    <row r="45" customFormat="false" ht="15" hidden="false" customHeight="false" outlineLevel="0" collapsed="false">
      <c r="B45" s="7"/>
      <c r="C45" s="7"/>
      <c r="D45" s="7"/>
      <c r="E45" s="7"/>
      <c r="F45" s="7"/>
      <c r="G45" s="14"/>
      <c r="H45" s="9"/>
      <c r="I45" s="9"/>
      <c r="J45" s="15" t="str">
        <f aca="false">IF(H45="","",H45-I45)</f>
        <v/>
      </c>
      <c r="K45" s="8"/>
      <c r="L45" s="9"/>
      <c r="M45" s="16" t="str">
        <f aca="false">IF(B45="","",IFERROR(INDEX('Contract terms'!$E$19:$E$33,MATCH(D45&amp;"|"&amp;E45&amp;"|"&amp;F45,'Contract terms'!$F$19:$F$33,0)),"Not licensed"))</f>
        <v/>
      </c>
      <c r="N45" s="15" t="str">
        <f aca="false">IF(OR(B45="",NOT(ISNUMBER(M45))),"",J45*M45)</f>
        <v/>
      </c>
      <c r="O45" s="15" t="str">
        <f aca="false">IF(OR(B45="",N45=""),"",L45-N45)</f>
        <v/>
      </c>
      <c r="P45" s="17" t="str">
        <f aca="false">IF(B45="","",IF(OR(D45="",E45="",F45="",G45="",H45=""),"Missing data. ","")&amp;IF(M45="Not licensed","Category, territory or channel not in contract. ","")&amp;IF(IF(AND(ISNUMBER(M45),ISNUMBER(K45)),ROUND(K45-M45,4)&lt;&gt;0,FALSE()),"Reported rate differs from contract. ","")&amp;IF(IF(ISNUMBER(O45),ABS(O45)&gt;0.5,FALSE()),"Royalty differs from calculated. ","")&amp;IF(IF(AND(ISNUMBER(H45),ISNUMBER(I45)),IF(H45&gt;0,I45/H45&gt;'Contract terms'!$C$11,FALSE()),FALSE()),"Deductions above cap. ",""))</f>
        <v/>
      </c>
    </row>
    <row r="46" customFormat="false" ht="15" hidden="false" customHeight="false" outlineLevel="0" collapsed="false">
      <c r="B46" s="7"/>
      <c r="C46" s="7"/>
      <c r="D46" s="7"/>
      <c r="E46" s="7"/>
      <c r="F46" s="7"/>
      <c r="G46" s="14"/>
      <c r="H46" s="9"/>
      <c r="I46" s="9"/>
      <c r="J46" s="15" t="str">
        <f aca="false">IF(H46="","",H46-I46)</f>
        <v/>
      </c>
      <c r="K46" s="8"/>
      <c r="L46" s="9"/>
      <c r="M46" s="16" t="str">
        <f aca="false">IF(B46="","",IFERROR(INDEX('Contract terms'!$E$19:$E$33,MATCH(D46&amp;"|"&amp;E46&amp;"|"&amp;F46,'Contract terms'!$F$19:$F$33,0)),"Not licensed"))</f>
        <v/>
      </c>
      <c r="N46" s="15" t="str">
        <f aca="false">IF(OR(B46="",NOT(ISNUMBER(M46))),"",J46*M46)</f>
        <v/>
      </c>
      <c r="O46" s="15" t="str">
        <f aca="false">IF(OR(B46="",N46=""),"",L46-N46)</f>
        <v/>
      </c>
      <c r="P46" s="17" t="str">
        <f aca="false">IF(B46="","",IF(OR(D46="",E46="",F46="",G46="",H46=""),"Missing data. ","")&amp;IF(M46="Not licensed","Category, territory or channel not in contract. ","")&amp;IF(IF(AND(ISNUMBER(M46),ISNUMBER(K46)),ROUND(K46-M46,4)&lt;&gt;0,FALSE()),"Reported rate differs from contract. ","")&amp;IF(IF(ISNUMBER(O46),ABS(O46)&gt;0.5,FALSE()),"Royalty differs from calculated. ","")&amp;IF(IF(AND(ISNUMBER(H46),ISNUMBER(I46)),IF(H46&gt;0,I46/H46&gt;'Contract terms'!$C$11,FALSE()),FALSE()),"Deductions above cap. ",""))</f>
        <v/>
      </c>
    </row>
    <row r="47" customFormat="false" ht="15" hidden="false" customHeight="false" outlineLevel="0" collapsed="false">
      <c r="B47" s="7"/>
      <c r="C47" s="7"/>
      <c r="D47" s="7"/>
      <c r="E47" s="7"/>
      <c r="F47" s="7"/>
      <c r="G47" s="14"/>
      <c r="H47" s="9"/>
      <c r="I47" s="9"/>
      <c r="J47" s="15" t="str">
        <f aca="false">IF(H47="","",H47-I47)</f>
        <v/>
      </c>
      <c r="K47" s="8"/>
      <c r="L47" s="9"/>
      <c r="M47" s="16" t="str">
        <f aca="false">IF(B47="","",IFERROR(INDEX('Contract terms'!$E$19:$E$33,MATCH(D47&amp;"|"&amp;E47&amp;"|"&amp;F47,'Contract terms'!$F$19:$F$33,0)),"Not licensed"))</f>
        <v/>
      </c>
      <c r="N47" s="15" t="str">
        <f aca="false">IF(OR(B47="",NOT(ISNUMBER(M47))),"",J47*M47)</f>
        <v/>
      </c>
      <c r="O47" s="15" t="str">
        <f aca="false">IF(OR(B47="",N47=""),"",L47-N47)</f>
        <v/>
      </c>
      <c r="P47" s="17" t="str">
        <f aca="false">IF(B47="","",IF(OR(D47="",E47="",F47="",G47="",H47=""),"Missing data. ","")&amp;IF(M47="Not licensed","Category, territory or channel not in contract. ","")&amp;IF(IF(AND(ISNUMBER(M47),ISNUMBER(K47)),ROUND(K47-M47,4)&lt;&gt;0,FALSE()),"Reported rate differs from contract. ","")&amp;IF(IF(ISNUMBER(O47),ABS(O47)&gt;0.5,FALSE()),"Royalty differs from calculated. ","")&amp;IF(IF(AND(ISNUMBER(H47),ISNUMBER(I47)),IF(H47&gt;0,I47/H47&gt;'Contract terms'!$C$11,FALSE()),FALSE()),"Deductions above cap. ",""))</f>
        <v/>
      </c>
    </row>
    <row r="48" customFormat="false" ht="15" hidden="false" customHeight="false" outlineLevel="0" collapsed="false">
      <c r="B48" s="7"/>
      <c r="C48" s="7"/>
      <c r="D48" s="7"/>
      <c r="E48" s="7"/>
      <c r="F48" s="7"/>
      <c r="G48" s="14"/>
      <c r="H48" s="9"/>
      <c r="I48" s="9"/>
      <c r="J48" s="15" t="str">
        <f aca="false">IF(H48="","",H48-I48)</f>
        <v/>
      </c>
      <c r="K48" s="8"/>
      <c r="L48" s="9"/>
      <c r="M48" s="16" t="str">
        <f aca="false">IF(B48="","",IFERROR(INDEX('Contract terms'!$E$19:$E$33,MATCH(D48&amp;"|"&amp;E48&amp;"|"&amp;F48,'Contract terms'!$F$19:$F$33,0)),"Not licensed"))</f>
        <v/>
      </c>
      <c r="N48" s="15" t="str">
        <f aca="false">IF(OR(B48="",NOT(ISNUMBER(M48))),"",J48*M48)</f>
        <v/>
      </c>
      <c r="O48" s="15" t="str">
        <f aca="false">IF(OR(B48="",N48=""),"",L48-N48)</f>
        <v/>
      </c>
      <c r="P48" s="17" t="str">
        <f aca="false">IF(B48="","",IF(OR(D48="",E48="",F48="",G48="",H48=""),"Missing data. ","")&amp;IF(M48="Not licensed","Category, territory or channel not in contract. ","")&amp;IF(IF(AND(ISNUMBER(M48),ISNUMBER(K48)),ROUND(K48-M48,4)&lt;&gt;0,FALSE()),"Reported rate differs from contract. ","")&amp;IF(IF(ISNUMBER(O48),ABS(O48)&gt;0.5,FALSE()),"Royalty differs from calculated. ","")&amp;IF(IF(AND(ISNUMBER(H48),ISNUMBER(I48)),IF(H48&gt;0,I48/H48&gt;'Contract terms'!$C$11,FALSE()),FALSE()),"Deductions above cap. ",""))</f>
        <v/>
      </c>
    </row>
    <row r="49" customFormat="false" ht="15" hidden="false" customHeight="false" outlineLevel="0" collapsed="false">
      <c r="B49" s="7"/>
      <c r="C49" s="7"/>
      <c r="D49" s="7"/>
      <c r="E49" s="7"/>
      <c r="F49" s="7"/>
      <c r="G49" s="14"/>
      <c r="H49" s="9"/>
      <c r="I49" s="9"/>
      <c r="J49" s="15" t="str">
        <f aca="false">IF(H49="","",H49-I49)</f>
        <v/>
      </c>
      <c r="K49" s="8"/>
      <c r="L49" s="9"/>
      <c r="M49" s="16" t="str">
        <f aca="false">IF(B49="","",IFERROR(INDEX('Contract terms'!$E$19:$E$33,MATCH(D49&amp;"|"&amp;E49&amp;"|"&amp;F49,'Contract terms'!$F$19:$F$33,0)),"Not licensed"))</f>
        <v/>
      </c>
      <c r="N49" s="15" t="str">
        <f aca="false">IF(OR(B49="",NOT(ISNUMBER(M49))),"",J49*M49)</f>
        <v/>
      </c>
      <c r="O49" s="15" t="str">
        <f aca="false">IF(OR(B49="",N49=""),"",L49-N49)</f>
        <v/>
      </c>
      <c r="P49" s="17" t="str">
        <f aca="false">IF(B49="","",IF(OR(D49="",E49="",F49="",G49="",H49=""),"Missing data. ","")&amp;IF(M49="Not licensed","Category, territory or channel not in contract. ","")&amp;IF(IF(AND(ISNUMBER(M49),ISNUMBER(K49)),ROUND(K49-M49,4)&lt;&gt;0,FALSE()),"Reported rate differs from contract. ","")&amp;IF(IF(ISNUMBER(O49),ABS(O49)&gt;0.5,FALSE()),"Royalty differs from calculated. ","")&amp;IF(IF(AND(ISNUMBER(H49),ISNUMBER(I49)),IF(H49&gt;0,I49/H49&gt;'Contract terms'!$C$11,FALSE()),FALSE()),"Deductions above cap. ",""))</f>
        <v/>
      </c>
    </row>
    <row r="50" customFormat="false" ht="15" hidden="false" customHeight="false" outlineLevel="0" collapsed="false">
      <c r="B50" s="7"/>
      <c r="C50" s="7"/>
      <c r="D50" s="7"/>
      <c r="E50" s="7"/>
      <c r="F50" s="7"/>
      <c r="G50" s="14"/>
      <c r="H50" s="9"/>
      <c r="I50" s="9"/>
      <c r="J50" s="15" t="str">
        <f aca="false">IF(H50="","",H50-I50)</f>
        <v/>
      </c>
      <c r="K50" s="8"/>
      <c r="L50" s="9"/>
      <c r="M50" s="16" t="str">
        <f aca="false">IF(B50="","",IFERROR(INDEX('Contract terms'!$E$19:$E$33,MATCH(D50&amp;"|"&amp;E50&amp;"|"&amp;F50,'Contract terms'!$F$19:$F$33,0)),"Not licensed"))</f>
        <v/>
      </c>
      <c r="N50" s="15" t="str">
        <f aca="false">IF(OR(B50="",NOT(ISNUMBER(M50))),"",J50*M50)</f>
        <v/>
      </c>
      <c r="O50" s="15" t="str">
        <f aca="false">IF(OR(B50="",N50=""),"",L50-N50)</f>
        <v/>
      </c>
      <c r="P50" s="17" t="str">
        <f aca="false">IF(B50="","",IF(OR(D50="",E50="",F50="",G50="",H50=""),"Missing data. ","")&amp;IF(M50="Not licensed","Category, territory or channel not in contract. ","")&amp;IF(IF(AND(ISNUMBER(M50),ISNUMBER(K50)),ROUND(K50-M50,4)&lt;&gt;0,FALSE()),"Reported rate differs from contract. ","")&amp;IF(IF(ISNUMBER(O50),ABS(O50)&gt;0.5,FALSE()),"Royalty differs from calculated. ","")&amp;IF(IF(AND(ISNUMBER(H50),ISNUMBER(I50)),IF(H50&gt;0,I50/H50&gt;'Contract terms'!$C$11,FALSE()),FALSE()),"Deductions above cap. ",""))</f>
        <v/>
      </c>
    </row>
    <row r="51" customFormat="false" ht="15" hidden="false" customHeight="false" outlineLevel="0" collapsed="false">
      <c r="B51" s="7"/>
      <c r="C51" s="7"/>
      <c r="D51" s="7"/>
      <c r="E51" s="7"/>
      <c r="F51" s="7"/>
      <c r="G51" s="14"/>
      <c r="H51" s="9"/>
      <c r="I51" s="9"/>
      <c r="J51" s="15" t="str">
        <f aca="false">IF(H51="","",H51-I51)</f>
        <v/>
      </c>
      <c r="K51" s="8"/>
      <c r="L51" s="9"/>
      <c r="M51" s="16" t="str">
        <f aca="false">IF(B51="","",IFERROR(INDEX('Contract terms'!$E$19:$E$33,MATCH(D51&amp;"|"&amp;E51&amp;"|"&amp;F51,'Contract terms'!$F$19:$F$33,0)),"Not licensed"))</f>
        <v/>
      </c>
      <c r="N51" s="15" t="str">
        <f aca="false">IF(OR(B51="",NOT(ISNUMBER(M51))),"",J51*M51)</f>
        <v/>
      </c>
      <c r="O51" s="15" t="str">
        <f aca="false">IF(OR(B51="",N51=""),"",L51-N51)</f>
        <v/>
      </c>
      <c r="P51" s="17" t="str">
        <f aca="false">IF(B51="","",IF(OR(D51="",E51="",F51="",G51="",H51=""),"Missing data. ","")&amp;IF(M51="Not licensed","Category, territory or channel not in contract. ","")&amp;IF(IF(AND(ISNUMBER(M51),ISNUMBER(K51)),ROUND(K51-M51,4)&lt;&gt;0,FALSE()),"Reported rate differs from contract. ","")&amp;IF(IF(ISNUMBER(O51),ABS(O51)&gt;0.5,FALSE()),"Royalty differs from calculated. ","")&amp;IF(IF(AND(ISNUMBER(H51),ISNUMBER(I51)),IF(H51&gt;0,I51/H51&gt;'Contract terms'!$C$11,FALSE()),FALSE()),"Deductions above cap. ",""))</f>
        <v/>
      </c>
    </row>
    <row r="52" customFormat="false" ht="15" hidden="false" customHeight="false" outlineLevel="0" collapsed="false">
      <c r="B52" s="7"/>
      <c r="C52" s="7"/>
      <c r="D52" s="7"/>
      <c r="E52" s="7"/>
      <c r="F52" s="7"/>
      <c r="G52" s="14"/>
      <c r="H52" s="9"/>
      <c r="I52" s="9"/>
      <c r="J52" s="15" t="str">
        <f aca="false">IF(H52="","",H52-I52)</f>
        <v/>
      </c>
      <c r="K52" s="8"/>
      <c r="L52" s="9"/>
      <c r="M52" s="16" t="str">
        <f aca="false">IF(B52="","",IFERROR(INDEX('Contract terms'!$E$19:$E$33,MATCH(D52&amp;"|"&amp;E52&amp;"|"&amp;F52,'Contract terms'!$F$19:$F$33,0)),"Not licensed"))</f>
        <v/>
      </c>
      <c r="N52" s="15" t="str">
        <f aca="false">IF(OR(B52="",NOT(ISNUMBER(M52))),"",J52*M52)</f>
        <v/>
      </c>
      <c r="O52" s="15" t="str">
        <f aca="false">IF(OR(B52="",N52=""),"",L52-N52)</f>
        <v/>
      </c>
      <c r="P52" s="17" t="str">
        <f aca="false">IF(B52="","",IF(OR(D52="",E52="",F52="",G52="",H52=""),"Missing data. ","")&amp;IF(M52="Not licensed","Category, territory or channel not in contract. ","")&amp;IF(IF(AND(ISNUMBER(M52),ISNUMBER(K52)),ROUND(K52-M52,4)&lt;&gt;0,FALSE()),"Reported rate differs from contract. ","")&amp;IF(IF(ISNUMBER(O52),ABS(O52)&gt;0.5,FALSE()),"Royalty differs from calculated. ","")&amp;IF(IF(AND(ISNUMBER(H52),ISNUMBER(I52)),IF(H52&gt;0,I52/H52&gt;'Contract terms'!$C$11,FALSE()),FALSE()),"Deductions above cap. ",""))</f>
        <v/>
      </c>
    </row>
    <row r="53" customFormat="false" ht="15" hidden="false" customHeight="false" outlineLevel="0" collapsed="false">
      <c r="B53" s="7"/>
      <c r="C53" s="7"/>
      <c r="D53" s="7"/>
      <c r="E53" s="7"/>
      <c r="F53" s="7"/>
      <c r="G53" s="14"/>
      <c r="H53" s="9"/>
      <c r="I53" s="9"/>
      <c r="J53" s="15" t="str">
        <f aca="false">IF(H53="","",H53-I53)</f>
        <v/>
      </c>
      <c r="K53" s="8"/>
      <c r="L53" s="9"/>
      <c r="M53" s="16" t="str">
        <f aca="false">IF(B53="","",IFERROR(INDEX('Contract terms'!$E$19:$E$33,MATCH(D53&amp;"|"&amp;E53&amp;"|"&amp;F53,'Contract terms'!$F$19:$F$33,0)),"Not licensed"))</f>
        <v/>
      </c>
      <c r="N53" s="15" t="str">
        <f aca="false">IF(OR(B53="",NOT(ISNUMBER(M53))),"",J53*M53)</f>
        <v/>
      </c>
      <c r="O53" s="15" t="str">
        <f aca="false">IF(OR(B53="",N53=""),"",L53-N53)</f>
        <v/>
      </c>
      <c r="P53" s="17" t="str">
        <f aca="false">IF(B53="","",IF(OR(D53="",E53="",F53="",G53="",H53=""),"Missing data. ","")&amp;IF(M53="Not licensed","Category, territory or channel not in contract. ","")&amp;IF(IF(AND(ISNUMBER(M53),ISNUMBER(K53)),ROUND(K53-M53,4)&lt;&gt;0,FALSE()),"Reported rate differs from contract. ","")&amp;IF(IF(ISNUMBER(O53),ABS(O53)&gt;0.5,FALSE()),"Royalty differs from calculated. ","")&amp;IF(IF(AND(ISNUMBER(H53),ISNUMBER(I53)),IF(H53&gt;0,I53/H53&gt;'Contract terms'!$C$11,FALSE()),FALSE()),"Deductions above cap. ",""))</f>
        <v/>
      </c>
    </row>
    <row r="54" customFormat="false" ht="15" hidden="false" customHeight="false" outlineLevel="0" collapsed="false">
      <c r="B54" s="7"/>
      <c r="C54" s="7"/>
      <c r="D54" s="7"/>
      <c r="E54" s="7"/>
      <c r="F54" s="7"/>
      <c r="G54" s="14"/>
      <c r="H54" s="9"/>
      <c r="I54" s="9"/>
      <c r="J54" s="15" t="str">
        <f aca="false">IF(H54="","",H54-I54)</f>
        <v/>
      </c>
      <c r="K54" s="8"/>
      <c r="L54" s="9"/>
      <c r="M54" s="16" t="str">
        <f aca="false">IF(B54="","",IFERROR(INDEX('Contract terms'!$E$19:$E$33,MATCH(D54&amp;"|"&amp;E54&amp;"|"&amp;F54,'Contract terms'!$F$19:$F$33,0)),"Not licensed"))</f>
        <v/>
      </c>
      <c r="N54" s="15" t="str">
        <f aca="false">IF(OR(B54="",NOT(ISNUMBER(M54))),"",J54*M54)</f>
        <v/>
      </c>
      <c r="O54" s="15" t="str">
        <f aca="false">IF(OR(B54="",N54=""),"",L54-N54)</f>
        <v/>
      </c>
      <c r="P54" s="17" t="str">
        <f aca="false">IF(B54="","",IF(OR(D54="",E54="",F54="",G54="",H54=""),"Missing data. ","")&amp;IF(M54="Not licensed","Category, territory or channel not in contract. ","")&amp;IF(IF(AND(ISNUMBER(M54),ISNUMBER(K54)),ROUND(K54-M54,4)&lt;&gt;0,FALSE()),"Reported rate differs from contract. ","")&amp;IF(IF(ISNUMBER(O54),ABS(O54)&gt;0.5,FALSE()),"Royalty differs from calculated. ","")&amp;IF(IF(AND(ISNUMBER(H54),ISNUMBER(I54)),IF(H54&gt;0,I54/H54&gt;'Contract terms'!$C$11,FALSE()),FALSE()),"Deductions above cap. ",""))</f>
        <v/>
      </c>
    </row>
    <row r="55" customFormat="false" ht="15" hidden="false" customHeight="false" outlineLevel="0" collapsed="false">
      <c r="B55" s="7"/>
      <c r="C55" s="7"/>
      <c r="D55" s="7"/>
      <c r="E55" s="7"/>
      <c r="F55" s="7"/>
      <c r="G55" s="14"/>
      <c r="H55" s="9"/>
      <c r="I55" s="9"/>
      <c r="J55" s="15" t="str">
        <f aca="false">IF(H55="","",H55-I55)</f>
        <v/>
      </c>
      <c r="K55" s="8"/>
      <c r="L55" s="9"/>
      <c r="M55" s="16" t="str">
        <f aca="false">IF(B55="","",IFERROR(INDEX('Contract terms'!$E$19:$E$33,MATCH(D55&amp;"|"&amp;E55&amp;"|"&amp;F55,'Contract terms'!$F$19:$F$33,0)),"Not licensed"))</f>
        <v/>
      </c>
      <c r="N55" s="15" t="str">
        <f aca="false">IF(OR(B55="",NOT(ISNUMBER(M55))),"",J55*M55)</f>
        <v/>
      </c>
      <c r="O55" s="15" t="str">
        <f aca="false">IF(OR(B55="",N55=""),"",L55-N55)</f>
        <v/>
      </c>
      <c r="P55" s="17" t="str">
        <f aca="false">IF(B55="","",IF(OR(D55="",E55="",F55="",G55="",H55=""),"Missing data. ","")&amp;IF(M55="Not licensed","Category, territory or channel not in contract. ","")&amp;IF(IF(AND(ISNUMBER(M55),ISNUMBER(K55)),ROUND(K55-M55,4)&lt;&gt;0,FALSE()),"Reported rate differs from contract. ","")&amp;IF(IF(ISNUMBER(O55),ABS(O55)&gt;0.5,FALSE()),"Royalty differs from calculated. ","")&amp;IF(IF(AND(ISNUMBER(H55),ISNUMBER(I55)),IF(H55&gt;0,I55/H55&gt;'Contract terms'!$C$11,FALSE()),FALSE()),"Deductions above cap. ",""))</f>
        <v/>
      </c>
    </row>
    <row r="56" customFormat="false" ht="15" hidden="false" customHeight="false" outlineLevel="0" collapsed="false">
      <c r="B56" s="7"/>
      <c r="C56" s="7"/>
      <c r="D56" s="7"/>
      <c r="E56" s="7"/>
      <c r="F56" s="7"/>
      <c r="G56" s="14"/>
      <c r="H56" s="9"/>
      <c r="I56" s="9"/>
      <c r="J56" s="15" t="str">
        <f aca="false">IF(H56="","",H56-I56)</f>
        <v/>
      </c>
      <c r="K56" s="8"/>
      <c r="L56" s="9"/>
      <c r="M56" s="16" t="str">
        <f aca="false">IF(B56="","",IFERROR(INDEX('Contract terms'!$E$19:$E$33,MATCH(D56&amp;"|"&amp;E56&amp;"|"&amp;F56,'Contract terms'!$F$19:$F$33,0)),"Not licensed"))</f>
        <v/>
      </c>
      <c r="N56" s="15" t="str">
        <f aca="false">IF(OR(B56="",NOT(ISNUMBER(M56))),"",J56*M56)</f>
        <v/>
      </c>
      <c r="O56" s="15" t="str">
        <f aca="false">IF(OR(B56="",N56=""),"",L56-N56)</f>
        <v/>
      </c>
      <c r="P56" s="17" t="str">
        <f aca="false">IF(B56="","",IF(OR(D56="",E56="",F56="",G56="",H56=""),"Missing data. ","")&amp;IF(M56="Not licensed","Category, territory or channel not in contract. ","")&amp;IF(IF(AND(ISNUMBER(M56),ISNUMBER(K56)),ROUND(K56-M56,4)&lt;&gt;0,FALSE()),"Reported rate differs from contract. ","")&amp;IF(IF(ISNUMBER(O56),ABS(O56)&gt;0.5,FALSE()),"Royalty differs from calculated. ","")&amp;IF(IF(AND(ISNUMBER(H56),ISNUMBER(I56)),IF(H56&gt;0,I56/H56&gt;'Contract terms'!$C$11,FALSE()),FALSE()),"Deductions above cap. ",""))</f>
        <v/>
      </c>
    </row>
    <row r="57" customFormat="false" ht="15" hidden="false" customHeight="false" outlineLevel="0" collapsed="false">
      <c r="B57" s="7"/>
      <c r="C57" s="7"/>
      <c r="D57" s="7"/>
      <c r="E57" s="7"/>
      <c r="F57" s="7"/>
      <c r="G57" s="14"/>
      <c r="H57" s="9"/>
      <c r="I57" s="9"/>
      <c r="J57" s="15" t="str">
        <f aca="false">IF(H57="","",H57-I57)</f>
        <v/>
      </c>
      <c r="K57" s="8"/>
      <c r="L57" s="9"/>
      <c r="M57" s="16" t="str">
        <f aca="false">IF(B57="","",IFERROR(INDEX('Contract terms'!$E$19:$E$33,MATCH(D57&amp;"|"&amp;E57&amp;"|"&amp;F57,'Contract terms'!$F$19:$F$33,0)),"Not licensed"))</f>
        <v/>
      </c>
      <c r="N57" s="15" t="str">
        <f aca="false">IF(OR(B57="",NOT(ISNUMBER(M57))),"",J57*M57)</f>
        <v/>
      </c>
      <c r="O57" s="15" t="str">
        <f aca="false">IF(OR(B57="",N57=""),"",L57-N57)</f>
        <v/>
      </c>
      <c r="P57" s="17" t="str">
        <f aca="false">IF(B57="","",IF(OR(D57="",E57="",F57="",G57="",H57=""),"Missing data. ","")&amp;IF(M57="Not licensed","Category, territory or channel not in contract. ","")&amp;IF(IF(AND(ISNUMBER(M57),ISNUMBER(K57)),ROUND(K57-M57,4)&lt;&gt;0,FALSE()),"Reported rate differs from contract. ","")&amp;IF(IF(ISNUMBER(O57),ABS(O57)&gt;0.5,FALSE()),"Royalty differs from calculated. ","")&amp;IF(IF(AND(ISNUMBER(H57),ISNUMBER(I57)),IF(H57&gt;0,I57/H57&gt;'Contract terms'!$C$11,FALSE()),FALSE()),"Deductions above cap. ",""))</f>
        <v/>
      </c>
    </row>
    <row r="58" customFormat="false" ht="15" hidden="false" customHeight="false" outlineLevel="0" collapsed="false">
      <c r="B58" s="7"/>
      <c r="C58" s="7"/>
      <c r="D58" s="7"/>
      <c r="E58" s="7"/>
      <c r="F58" s="7"/>
      <c r="G58" s="14"/>
      <c r="H58" s="9"/>
      <c r="I58" s="9"/>
      <c r="J58" s="15" t="str">
        <f aca="false">IF(H58="","",H58-I58)</f>
        <v/>
      </c>
      <c r="K58" s="8"/>
      <c r="L58" s="9"/>
      <c r="M58" s="16" t="str">
        <f aca="false">IF(B58="","",IFERROR(INDEX('Contract terms'!$E$19:$E$33,MATCH(D58&amp;"|"&amp;E58&amp;"|"&amp;F58,'Contract terms'!$F$19:$F$33,0)),"Not licensed"))</f>
        <v/>
      </c>
      <c r="N58" s="15" t="str">
        <f aca="false">IF(OR(B58="",NOT(ISNUMBER(M58))),"",J58*M58)</f>
        <v/>
      </c>
      <c r="O58" s="15" t="str">
        <f aca="false">IF(OR(B58="",N58=""),"",L58-N58)</f>
        <v/>
      </c>
      <c r="P58" s="17" t="str">
        <f aca="false">IF(B58="","",IF(OR(D58="",E58="",F58="",G58="",H58=""),"Missing data. ","")&amp;IF(M58="Not licensed","Category, territory or channel not in contract. ","")&amp;IF(IF(AND(ISNUMBER(M58),ISNUMBER(K58)),ROUND(K58-M58,4)&lt;&gt;0,FALSE()),"Reported rate differs from contract. ","")&amp;IF(IF(ISNUMBER(O58),ABS(O58)&gt;0.5,FALSE()),"Royalty differs from calculated. ","")&amp;IF(IF(AND(ISNUMBER(H58),ISNUMBER(I58)),IF(H58&gt;0,I58/H58&gt;'Contract terms'!$C$11,FALSE()),FALSE()),"Deductions above cap. ",""))</f>
        <v/>
      </c>
    </row>
    <row r="59" customFormat="false" ht="15" hidden="false" customHeight="false" outlineLevel="0" collapsed="false">
      <c r="B59" s="7"/>
      <c r="C59" s="7"/>
      <c r="D59" s="7"/>
      <c r="E59" s="7"/>
      <c r="F59" s="7"/>
      <c r="G59" s="14"/>
      <c r="H59" s="9"/>
      <c r="I59" s="9"/>
      <c r="J59" s="15" t="str">
        <f aca="false">IF(H59="","",H59-I59)</f>
        <v/>
      </c>
      <c r="K59" s="8"/>
      <c r="L59" s="9"/>
      <c r="M59" s="16" t="str">
        <f aca="false">IF(B59="","",IFERROR(INDEX('Contract terms'!$E$19:$E$33,MATCH(D59&amp;"|"&amp;E59&amp;"|"&amp;F59,'Contract terms'!$F$19:$F$33,0)),"Not licensed"))</f>
        <v/>
      </c>
      <c r="N59" s="15" t="str">
        <f aca="false">IF(OR(B59="",NOT(ISNUMBER(M59))),"",J59*M59)</f>
        <v/>
      </c>
      <c r="O59" s="15" t="str">
        <f aca="false">IF(OR(B59="",N59=""),"",L59-N59)</f>
        <v/>
      </c>
      <c r="P59" s="17" t="str">
        <f aca="false">IF(B59="","",IF(OR(D59="",E59="",F59="",G59="",H59=""),"Missing data. ","")&amp;IF(M59="Not licensed","Category, territory or channel not in contract. ","")&amp;IF(IF(AND(ISNUMBER(M59),ISNUMBER(K59)),ROUND(K59-M59,4)&lt;&gt;0,FALSE()),"Reported rate differs from contract. ","")&amp;IF(IF(ISNUMBER(O59),ABS(O59)&gt;0.5,FALSE()),"Royalty differs from calculated. ","")&amp;IF(IF(AND(ISNUMBER(H59),ISNUMBER(I59)),IF(H59&gt;0,I59/H59&gt;'Contract terms'!$C$11,FALSE()),FALSE()),"Deductions above cap. ",""))</f>
        <v/>
      </c>
    </row>
    <row r="60" customFormat="false" ht="15" hidden="false" customHeight="false" outlineLevel="0" collapsed="false">
      <c r="B60" s="7"/>
      <c r="C60" s="7"/>
      <c r="D60" s="7"/>
      <c r="E60" s="7"/>
      <c r="F60" s="7"/>
      <c r="G60" s="14"/>
      <c r="H60" s="9"/>
      <c r="I60" s="9"/>
      <c r="J60" s="15" t="str">
        <f aca="false">IF(H60="","",H60-I60)</f>
        <v/>
      </c>
      <c r="K60" s="8"/>
      <c r="L60" s="9"/>
      <c r="M60" s="16" t="str">
        <f aca="false">IF(B60="","",IFERROR(INDEX('Contract terms'!$E$19:$E$33,MATCH(D60&amp;"|"&amp;E60&amp;"|"&amp;F60,'Contract terms'!$F$19:$F$33,0)),"Not licensed"))</f>
        <v/>
      </c>
      <c r="N60" s="15" t="str">
        <f aca="false">IF(OR(B60="",NOT(ISNUMBER(M60))),"",J60*M60)</f>
        <v/>
      </c>
      <c r="O60" s="15" t="str">
        <f aca="false">IF(OR(B60="",N60=""),"",L60-N60)</f>
        <v/>
      </c>
      <c r="P60" s="17" t="str">
        <f aca="false">IF(B60="","",IF(OR(D60="",E60="",F60="",G60="",H60=""),"Missing data. ","")&amp;IF(M60="Not licensed","Category, territory or channel not in contract. ","")&amp;IF(IF(AND(ISNUMBER(M60),ISNUMBER(K60)),ROUND(K60-M60,4)&lt;&gt;0,FALSE()),"Reported rate differs from contract. ","")&amp;IF(IF(ISNUMBER(O60),ABS(O60)&gt;0.5,FALSE()),"Royalty differs from calculated. ","")&amp;IF(IF(AND(ISNUMBER(H60),ISNUMBER(I60)),IF(H60&gt;0,I60/H60&gt;'Contract terms'!$C$11,FALSE()),FALSE()),"Deductions above cap. ",""))</f>
        <v/>
      </c>
    </row>
    <row r="61" customFormat="false" ht="15" hidden="false" customHeight="false" outlineLevel="0" collapsed="false">
      <c r="B61" s="7"/>
      <c r="C61" s="7"/>
      <c r="D61" s="7"/>
      <c r="E61" s="7"/>
      <c r="F61" s="7"/>
      <c r="G61" s="14"/>
      <c r="H61" s="9"/>
      <c r="I61" s="9"/>
      <c r="J61" s="15" t="str">
        <f aca="false">IF(H61="","",H61-I61)</f>
        <v/>
      </c>
      <c r="K61" s="8"/>
      <c r="L61" s="9"/>
      <c r="M61" s="16" t="str">
        <f aca="false">IF(B61="","",IFERROR(INDEX('Contract terms'!$E$19:$E$33,MATCH(D61&amp;"|"&amp;E61&amp;"|"&amp;F61,'Contract terms'!$F$19:$F$33,0)),"Not licensed"))</f>
        <v/>
      </c>
      <c r="N61" s="15" t="str">
        <f aca="false">IF(OR(B61="",NOT(ISNUMBER(M61))),"",J61*M61)</f>
        <v/>
      </c>
      <c r="O61" s="15" t="str">
        <f aca="false">IF(OR(B61="",N61=""),"",L61-N61)</f>
        <v/>
      </c>
      <c r="P61" s="17" t="str">
        <f aca="false">IF(B61="","",IF(OR(D61="",E61="",F61="",G61="",H61=""),"Missing data. ","")&amp;IF(M61="Not licensed","Category, territory or channel not in contract. ","")&amp;IF(IF(AND(ISNUMBER(M61),ISNUMBER(K61)),ROUND(K61-M61,4)&lt;&gt;0,FALSE()),"Reported rate differs from contract. ","")&amp;IF(IF(ISNUMBER(O61),ABS(O61)&gt;0.5,FALSE()),"Royalty differs from calculated. ","")&amp;IF(IF(AND(ISNUMBER(H61),ISNUMBER(I61)),IF(H61&gt;0,I61/H61&gt;'Contract terms'!$C$11,FALSE()),FALSE()),"Deductions above cap. ",""))</f>
        <v/>
      </c>
    </row>
    <row r="62" customFormat="false" ht="15" hidden="false" customHeight="false" outlineLevel="0" collapsed="false">
      <c r="B62" s="7"/>
      <c r="C62" s="7"/>
      <c r="D62" s="7"/>
      <c r="E62" s="7"/>
      <c r="F62" s="7"/>
      <c r="G62" s="14"/>
      <c r="H62" s="9"/>
      <c r="I62" s="9"/>
      <c r="J62" s="15" t="str">
        <f aca="false">IF(H62="","",H62-I62)</f>
        <v/>
      </c>
      <c r="K62" s="8"/>
      <c r="L62" s="9"/>
      <c r="M62" s="16" t="str">
        <f aca="false">IF(B62="","",IFERROR(INDEX('Contract terms'!$E$19:$E$33,MATCH(D62&amp;"|"&amp;E62&amp;"|"&amp;F62,'Contract terms'!$F$19:$F$33,0)),"Not licensed"))</f>
        <v/>
      </c>
      <c r="N62" s="15" t="str">
        <f aca="false">IF(OR(B62="",NOT(ISNUMBER(M62))),"",J62*M62)</f>
        <v/>
      </c>
      <c r="O62" s="15" t="str">
        <f aca="false">IF(OR(B62="",N62=""),"",L62-N62)</f>
        <v/>
      </c>
      <c r="P62" s="17" t="str">
        <f aca="false">IF(B62="","",IF(OR(D62="",E62="",F62="",G62="",H62=""),"Missing data. ","")&amp;IF(M62="Not licensed","Category, territory or channel not in contract. ","")&amp;IF(IF(AND(ISNUMBER(M62),ISNUMBER(K62)),ROUND(K62-M62,4)&lt;&gt;0,FALSE()),"Reported rate differs from contract. ","")&amp;IF(IF(ISNUMBER(O62),ABS(O62)&gt;0.5,FALSE()),"Royalty differs from calculated. ","")&amp;IF(IF(AND(ISNUMBER(H62),ISNUMBER(I62)),IF(H62&gt;0,I62/H62&gt;'Contract terms'!$C$11,FALSE()),FALSE()),"Deductions above cap. ",""))</f>
        <v/>
      </c>
    </row>
    <row r="63" customFormat="false" ht="15" hidden="false" customHeight="false" outlineLevel="0" collapsed="false">
      <c r="B63" s="18" t="s">
        <v>87</v>
      </c>
      <c r="G63" s="19" t="n">
        <f aca="false">SUM(G13:G62)</f>
        <v>11200</v>
      </c>
      <c r="H63" s="20" t="n">
        <f aca="false">SUM(H13:H62)</f>
        <v>173000</v>
      </c>
      <c r="I63" s="20" t="n">
        <f aca="false">SUM(I13:I62)</f>
        <v>12310</v>
      </c>
      <c r="J63" s="20" t="n">
        <f aca="false">SUM(J13:J62)</f>
        <v>160690</v>
      </c>
      <c r="L63" s="20" t="n">
        <f aca="false">SUM(L13:L62)</f>
        <v>17791.5</v>
      </c>
      <c r="N63" s="20" t="n">
        <f aca="false">SUM(N13:N62)</f>
        <v>15807.3</v>
      </c>
      <c r="O63" s="20" t="n">
        <f aca="false">SUM(O13:O62)</f>
        <v>-387</v>
      </c>
    </row>
  </sheetData>
  <conditionalFormatting sqref="P13:P62">
    <cfRule type="expression" priority="2" aboveAverage="0" equalAverage="0" bottom="0" percent="0" rank="0" text="" dxfId="0">
      <formula>LEN(P13)&gt;0</formula>
    </cfRule>
  </conditionalFormatting>
  <dataValidations count="1">
    <dataValidation allowBlank="true" errorStyle="stop" operator="greaterThanOrEqual" showDropDown="false" showErrorMessage="false" showInputMessage="false" sqref="G13:I62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FD9BD"/>
    <pageSetUpPr fitToPage="false"/>
  </sheetPr>
  <dimension ref="B2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20"/>
    <col collapsed="false" customWidth="true" hidden="false" outlineLevel="0" max="4" min="4" style="0" width="50"/>
  </cols>
  <sheetData>
    <row r="2" customFormat="false" ht="15" hidden="false" customHeight="false" outlineLevel="0" collapsed="false">
      <c r="B2" s="1" t="s">
        <v>88</v>
      </c>
    </row>
    <row r="3" customFormat="false" ht="22.05" hidden="false" customHeight="false" outlineLevel="0" collapsed="false">
      <c r="B3" s="2" t="s">
        <v>89</v>
      </c>
    </row>
    <row r="5" customFormat="false" ht="30" hidden="false" customHeight="true" outlineLevel="0" collapsed="false">
      <c r="B5" s="11" t="s">
        <v>90</v>
      </c>
      <c r="C5" s="11" t="s">
        <v>91</v>
      </c>
      <c r="D5" s="11" t="s">
        <v>92</v>
      </c>
    </row>
    <row r="6" customFormat="false" ht="15" hidden="false" customHeight="false" outlineLevel="0" collapsed="false">
      <c r="B6" s="6" t="s">
        <v>21</v>
      </c>
      <c r="C6" s="12" t="str">
        <f aca="false">'Contract terms'!C6</f>
        <v>Example Toys Co</v>
      </c>
      <c r="D6" s="21"/>
    </row>
    <row r="7" customFormat="false" ht="15" hidden="false" customHeight="false" outlineLevel="0" collapsed="false">
      <c r="B7" s="6" t="s">
        <v>23</v>
      </c>
      <c r="C7" s="12" t="str">
        <f aca="false">'Contract terms'!C7</f>
        <v>AGR-2026-014</v>
      </c>
      <c r="D7" s="21"/>
    </row>
    <row r="8" customFormat="false" ht="15" hidden="false" customHeight="false" outlineLevel="0" collapsed="false">
      <c r="B8" s="6" t="s">
        <v>52</v>
      </c>
      <c r="C8" s="12" t="str">
        <f aca="false">'Royalty report'!C5</f>
        <v>Q3 2026</v>
      </c>
      <c r="D8" s="21"/>
    </row>
    <row r="9" customFormat="false" ht="15" hidden="false" customHeight="false" outlineLevel="0" collapsed="false">
      <c r="B9" s="6" t="s">
        <v>65</v>
      </c>
      <c r="C9" s="15" t="n">
        <f aca="false">'Royalty report'!H63</f>
        <v>173000</v>
      </c>
      <c r="D9" s="21"/>
    </row>
    <row r="10" customFormat="false" ht="15" hidden="false" customHeight="false" outlineLevel="0" collapsed="false">
      <c r="B10" s="6" t="s">
        <v>66</v>
      </c>
      <c r="C10" s="15" t="n">
        <f aca="false">'Royalty report'!I63</f>
        <v>12310</v>
      </c>
      <c r="D10" s="21"/>
    </row>
    <row r="11" customFormat="false" ht="15" hidden="false" customHeight="false" outlineLevel="0" collapsed="false">
      <c r="B11" s="6" t="s">
        <v>93</v>
      </c>
      <c r="C11" s="16" t="n">
        <f aca="false">IF(C9=0,0,C10/C9)</f>
        <v>0.0711560693641619</v>
      </c>
      <c r="D11" s="21"/>
    </row>
    <row r="12" customFormat="false" ht="15" hidden="false" customHeight="false" outlineLevel="0" collapsed="false">
      <c r="B12" s="6" t="s">
        <v>94</v>
      </c>
      <c r="C12" s="16" t="n">
        <f aca="false">'Contract terms'!C11</f>
        <v>0.1</v>
      </c>
      <c r="D12" s="21"/>
    </row>
    <row r="13" customFormat="false" ht="15" hidden="false" customHeight="false" outlineLevel="0" collapsed="false">
      <c r="B13" s="6" t="s">
        <v>67</v>
      </c>
      <c r="C13" s="15" t="n">
        <f aca="false">'Royalty report'!J63</f>
        <v>160690</v>
      </c>
      <c r="D13" s="21"/>
    </row>
    <row r="14" customFormat="false" ht="15" hidden="false" customHeight="false" outlineLevel="0" collapsed="false">
      <c r="B14" s="6" t="s">
        <v>95</v>
      </c>
      <c r="C14" s="15" t="n">
        <f aca="false">'Royalty report'!N63</f>
        <v>15807.3</v>
      </c>
      <c r="D14" s="21" t="s">
        <v>96</v>
      </c>
    </row>
    <row r="15" customFormat="false" ht="15" hidden="false" customHeight="false" outlineLevel="0" collapsed="false">
      <c r="B15" s="6" t="s">
        <v>97</v>
      </c>
      <c r="C15" s="15" t="n">
        <f aca="false">'Royalty report'!L63</f>
        <v>17791.5</v>
      </c>
      <c r="D15" s="21"/>
    </row>
    <row r="16" customFormat="false" ht="15" hidden="false" customHeight="false" outlineLevel="0" collapsed="false">
      <c r="B16" s="6" t="s">
        <v>98</v>
      </c>
      <c r="C16" s="15" t="n">
        <f aca="false">C15-C14</f>
        <v>1984.2</v>
      </c>
      <c r="D16" s="21" t="s">
        <v>99</v>
      </c>
    </row>
    <row r="17" customFormat="false" ht="15" hidden="false" customHeight="false" outlineLevel="0" collapsed="false">
      <c r="B17" s="6" t="s">
        <v>100</v>
      </c>
      <c r="C17" s="22" t="n">
        <f aca="false">SUMPRODUCT(--(LEN('Royalty report'!P13:P62)&gt;0))</f>
        <v>3</v>
      </c>
      <c r="D17" s="21" t="s">
        <v>101</v>
      </c>
    </row>
    <row r="18" customFormat="false" ht="15" hidden="false" customHeight="false" outlineLevel="0" collapsed="false">
      <c r="B18" s="6" t="s">
        <v>102</v>
      </c>
      <c r="C18" s="15" t="n">
        <f aca="false">'Contract terms'!C14+C14</f>
        <v>34307.3</v>
      </c>
      <c r="D18" s="21" t="s">
        <v>103</v>
      </c>
    </row>
    <row r="19" customFormat="false" ht="15" hidden="false" customHeight="false" outlineLevel="0" collapsed="false">
      <c r="B19" s="6" t="s">
        <v>32</v>
      </c>
      <c r="C19" s="15" t="n">
        <f aca="false">'Contract terms'!C12</f>
        <v>50000</v>
      </c>
      <c r="D19" s="21"/>
    </row>
    <row r="20" customFormat="false" ht="15" hidden="false" customHeight="false" outlineLevel="0" collapsed="false">
      <c r="B20" s="6" t="s">
        <v>104</v>
      </c>
      <c r="C20" s="16" t="n">
        <f aca="false">IF(C19=0,0,C18/C19)</f>
        <v>0.686146</v>
      </c>
      <c r="D20" s="21"/>
    </row>
    <row r="21" customFormat="false" ht="15" hidden="false" customHeight="false" outlineLevel="0" collapsed="false">
      <c r="B21" s="6" t="s">
        <v>105</v>
      </c>
      <c r="C21" s="15" t="n">
        <f aca="false">MAX(0,C19-C18)</f>
        <v>15692.7</v>
      </c>
      <c r="D21" s="21" t="s">
        <v>106</v>
      </c>
    </row>
    <row r="22" customFormat="false" ht="15" hidden="false" customHeight="false" outlineLevel="0" collapsed="false">
      <c r="B22" s="6" t="s">
        <v>107</v>
      </c>
      <c r="C22" s="15" t="n">
        <f aca="false">'Contract terms'!C13</f>
        <v>15000</v>
      </c>
      <c r="D22" s="21"/>
    </row>
    <row r="23" customFormat="false" ht="15" hidden="false" customHeight="false" outlineLevel="0" collapsed="false">
      <c r="B23" s="6" t="s">
        <v>108</v>
      </c>
      <c r="C23" s="15" t="n">
        <f aca="false">MAX(0,C22-C18)</f>
        <v>0</v>
      </c>
      <c r="D23" s="21"/>
    </row>
    <row r="24" customFormat="false" ht="15" hidden="false" customHeight="false" outlineLevel="0" collapsed="false">
      <c r="B24" s="6" t="s">
        <v>109</v>
      </c>
      <c r="C24" s="15" t="n">
        <f aca="false">MAX(0,C18-C22)-MAX(0,'Contract terms'!C14-C22)</f>
        <v>15807.3</v>
      </c>
      <c r="D24" s="21" t="s">
        <v>110</v>
      </c>
    </row>
  </sheetData>
  <conditionalFormatting sqref="C17">
    <cfRule type="cellIs" priority="2" operator="greaterThan" aboveAverage="0" equalAverage="0" bottom="0" percent="0" rank="0" text="" dxfId="0">
      <formula>0</formula>
    </cfRule>
  </conditionalFormatting>
  <conditionalFormatting sqref="C11">
    <cfRule type="expression" priority="3" aboveAverage="0" equalAverage="0" bottom="0" percent="0" rank="0" text="" dxfId="0">
      <formula>C11&gt;C12</formula>
    </cfRule>
  </conditionalFormatting>
  <conditionalFormatting sqref="C16">
    <cfRule type="expression" priority="4" aboveAverage="0" equalAverage="0" bottom="0" percent="0" rank="0" text="" dxfId="0">
      <formula>C16&lt;-0.5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2026-10-22T07:42:44Z</dcterms:created>
  <dc:creator>openpyxl</dc:creator>
  <dc:description/>
  <dc:language>en-US</dc:language>
  <cp:lastModifiedBy/>
  <dcterms:modified xsi:type="dcterms:W3CDTF">2026-10-22T07:42:44Z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